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drawings/drawing8.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codeName="ThisWorkbook"/>
  <mc:AlternateContent xmlns:mc="http://schemas.openxmlformats.org/markup-compatibility/2006">
    <mc:Choice Requires="x15">
      <x15ac:absPath xmlns:x15ac="http://schemas.microsoft.com/office/spreadsheetml/2010/11/ac" url="https://onedrive.homedepot.com/personal/ryan_erwin_homedepot_com1/Documents/Desktop/Playbook/"/>
    </mc:Choice>
  </mc:AlternateContent>
  <xr:revisionPtr revIDLastSave="0" documentId="8_{00C3B85F-F725-4F15-81D4-4C1A063C4BA0}" xr6:coauthVersionLast="45" xr6:coauthVersionMax="45" xr10:uidLastSave="{00000000-0000-0000-0000-000000000000}"/>
  <bookViews>
    <workbookView xWindow="990" yWindow="900" windowWidth="16252" windowHeight="7372" activeTab="1" xr2:uid="{00000000-000D-0000-FFFF-FFFF00000000}"/>
  </bookViews>
  <sheets>
    <sheet name="TABLE OF CONTENTS" sheetId="11" r:id="rId1"/>
    <sheet name="PICTURES &amp; PLANS" sheetId="13" r:id="rId2"/>
    <sheet name="PROJECT SELECTION" sheetId="1" r:id="rId3"/>
    <sheet name="VOLUNTEER COUNT" sheetId="6" r:id="rId4"/>
    <sheet name="MATERIALS" sheetId="2" r:id="rId5"/>
    <sheet name="TOOLS" sheetId="3" r:id="rId6"/>
    <sheet name="PRICE" sheetId="16" r:id="rId7"/>
    <sheet name="FINAL ADJUSTMENTS" sheetId="4" r:id="rId8"/>
    <sheet name="MASTER SHOPPING LIST" sheetId="15" r:id="rId9"/>
    <sheet name="BY PROJECT TOOLS &amp; MATERIALS" sheetId="9" r:id="rId10"/>
  </sheets>
  <definedNames>
    <definedName name="_xlnm._FilterDatabase" localSheetId="8" hidden="1">'MASTER SHOPPING LIST'!$C$15:$C$99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3" i="4" l="1"/>
  <c r="C101" i="4"/>
  <c r="E265" i="9"/>
  <c r="E266" i="9"/>
  <c r="E267" i="9"/>
  <c r="E268" i="9"/>
  <c r="E269" i="9"/>
  <c r="E270" i="9"/>
  <c r="E271" i="9"/>
  <c r="E272" i="9"/>
  <c r="E273" i="9"/>
  <c r="E274" i="9"/>
  <c r="E275" i="9"/>
  <c r="E276" i="9"/>
  <c r="E277" i="9"/>
  <c r="E278" i="9"/>
  <c r="E279" i="9"/>
  <c r="E280" i="9"/>
  <c r="E281" i="9"/>
  <c r="E282" i="9"/>
  <c r="E264" i="9"/>
  <c r="T276" i="9"/>
  <c r="T277" i="9"/>
  <c r="T278" i="9"/>
  <c r="T279" i="9"/>
  <c r="T280" i="9"/>
  <c r="T281" i="9"/>
  <c r="T282" i="9"/>
  <c r="T283" i="9"/>
  <c r="T284" i="9"/>
  <c r="T285" i="9"/>
  <c r="T286" i="9"/>
  <c r="T287" i="9"/>
  <c r="T288" i="9"/>
  <c r="T289" i="9"/>
  <c r="T290" i="9"/>
  <c r="T291" i="9"/>
  <c r="T292" i="9"/>
  <c r="T293" i="9"/>
  <c r="T294" i="9"/>
  <c r="T295" i="9"/>
  <c r="T296" i="9"/>
  <c r="T297" i="9"/>
  <c r="T298" i="9"/>
  <c r="T275" i="9"/>
  <c r="Z158" i="3"/>
  <c r="Z159" i="3"/>
  <c r="Z160" i="3"/>
  <c r="Z161" i="3"/>
  <c r="AB161" i="3" s="1"/>
  <c r="H25" i="4" s="1"/>
  <c r="Z162" i="3"/>
  <c r="AB162" i="3" s="1"/>
  <c r="H19" i="4" s="1"/>
  <c r="Z163" i="3"/>
  <c r="Z164" i="3"/>
  <c r="Z165" i="3"/>
  <c r="AB165" i="3" s="1"/>
  <c r="H37" i="4" s="1"/>
  <c r="Z166" i="3"/>
  <c r="AB166" i="3" s="1"/>
  <c r="H46" i="4" s="1"/>
  <c r="Z167" i="3"/>
  <c r="Z157" i="3"/>
  <c r="AB157" i="3" s="1"/>
  <c r="H18" i="4" s="1"/>
  <c r="E163" i="3"/>
  <c r="E164" i="3"/>
  <c r="E165" i="3"/>
  <c r="E166" i="3"/>
  <c r="G166" i="3" s="1"/>
  <c r="E167" i="3"/>
  <c r="G167" i="3" s="1"/>
  <c r="E168" i="3"/>
  <c r="E169" i="3"/>
  <c r="G169" i="3" s="1"/>
  <c r="E170" i="3"/>
  <c r="G170" i="3" s="1"/>
  <c r="E171" i="3"/>
  <c r="G171" i="3" s="1"/>
  <c r="E162" i="3"/>
  <c r="G162" i="3" s="1"/>
  <c r="Z134" i="2"/>
  <c r="Z135" i="2"/>
  <c r="Z136" i="2"/>
  <c r="Z137" i="2"/>
  <c r="AB137" i="2" s="1"/>
  <c r="C62" i="4" s="1"/>
  <c r="Z138" i="2"/>
  <c r="Z133" i="2"/>
  <c r="E126" i="2"/>
  <c r="E127" i="2"/>
  <c r="E128" i="2"/>
  <c r="E129" i="2"/>
  <c r="G129" i="2" s="1"/>
  <c r="E125" i="2"/>
  <c r="G125" i="2" s="1"/>
  <c r="C21" i="4" s="1"/>
  <c r="V29" i="6"/>
  <c r="X29" i="6" s="1"/>
  <c r="AB167" i="3"/>
  <c r="H48" i="4" s="1"/>
  <c r="J48" i="4" s="1"/>
  <c r="C138" i="15" s="1"/>
  <c r="AB164" i="3"/>
  <c r="H28" i="4" s="1"/>
  <c r="AB163" i="3"/>
  <c r="H27" i="4" s="1"/>
  <c r="AB160" i="3"/>
  <c r="H24" i="4" s="1"/>
  <c r="AB159" i="3"/>
  <c r="AB158" i="3"/>
  <c r="H22" i="4" s="1"/>
  <c r="G168" i="3"/>
  <c r="G165" i="3"/>
  <c r="G164" i="3"/>
  <c r="G163" i="3"/>
  <c r="AB138" i="2"/>
  <c r="AB136" i="2"/>
  <c r="C70" i="4" s="1"/>
  <c r="AB135" i="2"/>
  <c r="AB134" i="2"/>
  <c r="C69" i="4" s="1"/>
  <c r="AB133" i="2"/>
  <c r="C22" i="4" s="1"/>
  <c r="G128" i="2"/>
  <c r="C100" i="4" s="1"/>
  <c r="G127" i="2"/>
  <c r="G126" i="2"/>
  <c r="C34" i="4" s="1"/>
  <c r="D30" i="6"/>
  <c r="F30" i="6" s="1"/>
  <c r="C74" i="4" l="1"/>
  <c r="C137" i="16"/>
  <c r="E137" i="16" s="1"/>
  <c r="C14" i="6"/>
  <c r="C61" i="4" l="1"/>
  <c r="E234" i="9" l="1"/>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33" i="9"/>
  <c r="E212" i="9"/>
  <c r="E213" i="9"/>
  <c r="E214" i="9"/>
  <c r="E215" i="9"/>
  <c r="E216" i="9"/>
  <c r="E217" i="9"/>
  <c r="E218" i="9"/>
  <c r="E219" i="9"/>
  <c r="E220" i="9"/>
  <c r="E221" i="9"/>
  <c r="E222" i="9"/>
  <c r="E223" i="9"/>
  <c r="E224" i="9"/>
  <c r="E225" i="9"/>
  <c r="E226" i="9"/>
  <c r="E227" i="9"/>
  <c r="E228" i="9"/>
  <c r="E229" i="9"/>
  <c r="E211" i="9"/>
  <c r="E150" i="3"/>
  <c r="G150" i="3" s="1"/>
  <c r="E151" i="3"/>
  <c r="G151" i="3" s="1"/>
  <c r="E152" i="3"/>
  <c r="G152" i="3" s="1"/>
  <c r="E153" i="3"/>
  <c r="G153" i="3" s="1"/>
  <c r="E154" i="3"/>
  <c r="G154" i="3" s="1"/>
  <c r="E155" i="3"/>
  <c r="G155" i="3" s="1"/>
  <c r="E156" i="3"/>
  <c r="G156" i="3" s="1"/>
  <c r="E157" i="3"/>
  <c r="G157" i="3" s="1"/>
  <c r="E158" i="3"/>
  <c r="G158" i="3" s="1"/>
  <c r="E149" i="3"/>
  <c r="G149" i="3" s="1"/>
  <c r="E117" i="2"/>
  <c r="G117" i="2" s="1"/>
  <c r="E118" i="2"/>
  <c r="G118" i="2" s="1"/>
  <c r="E119" i="2"/>
  <c r="G119" i="2" s="1"/>
  <c r="E120" i="2"/>
  <c r="G120" i="2" s="1"/>
  <c r="E121" i="2"/>
  <c r="G121" i="2" s="1"/>
  <c r="E116" i="2"/>
  <c r="G116" i="2" s="1"/>
  <c r="T258" i="9"/>
  <c r="T259" i="9"/>
  <c r="T260" i="9"/>
  <c r="T261" i="9"/>
  <c r="T262" i="9"/>
  <c r="T263" i="9"/>
  <c r="T264" i="9"/>
  <c r="T265" i="9"/>
  <c r="T266" i="9"/>
  <c r="T267" i="9"/>
  <c r="T268" i="9"/>
  <c r="T269" i="9"/>
  <c r="T270" i="9"/>
  <c r="T271" i="9"/>
  <c r="T237" i="9"/>
  <c r="T238" i="9"/>
  <c r="T239" i="9"/>
  <c r="T240" i="9"/>
  <c r="T241" i="9"/>
  <c r="T242" i="9"/>
  <c r="T243" i="9"/>
  <c r="T244" i="9"/>
  <c r="T245" i="9"/>
  <c r="T246" i="9"/>
  <c r="T247" i="9"/>
  <c r="T248" i="9"/>
  <c r="T249" i="9"/>
  <c r="T250" i="9"/>
  <c r="T251" i="9"/>
  <c r="T252" i="9"/>
  <c r="T253" i="9"/>
  <c r="T254" i="9"/>
  <c r="T255" i="9"/>
  <c r="T256" i="9"/>
  <c r="T257" i="9"/>
  <c r="T236" i="9"/>
  <c r="Z152" i="3"/>
  <c r="AB152" i="3" s="1"/>
  <c r="Z147" i="3"/>
  <c r="AB147" i="3" s="1"/>
  <c r="Z144" i="3"/>
  <c r="AB144" i="3" s="1"/>
  <c r="Z145" i="3"/>
  <c r="AB145" i="3" s="1"/>
  <c r="Z146" i="3"/>
  <c r="AB146" i="3" s="1"/>
  <c r="Z148" i="3"/>
  <c r="AB148" i="3" s="1"/>
  <c r="Z149" i="3"/>
  <c r="AB149" i="3" s="1"/>
  <c r="Z150" i="3"/>
  <c r="AB150" i="3" s="1"/>
  <c r="Z151" i="3"/>
  <c r="AB151" i="3" s="1"/>
  <c r="Z153" i="3"/>
  <c r="AB153" i="3" s="1"/>
  <c r="Z143" i="3"/>
  <c r="AB143" i="3" s="1"/>
  <c r="Z124" i="2"/>
  <c r="AB124" i="2" s="1"/>
  <c r="C106" i="4" s="1"/>
  <c r="E106" i="4" s="1"/>
  <c r="Z125" i="2"/>
  <c r="AB125" i="2" s="1"/>
  <c r="C107" i="4" s="1"/>
  <c r="E107" i="4" s="1"/>
  <c r="C134" i="16" s="1"/>
  <c r="E134" i="16" s="1"/>
  <c r="Z126" i="2"/>
  <c r="AB126" i="2" s="1"/>
  <c r="C108" i="4" s="1"/>
  <c r="E108" i="4" s="1"/>
  <c r="Z127" i="2"/>
  <c r="AB127" i="2" s="1"/>
  <c r="C109" i="4" s="1"/>
  <c r="E109" i="4" s="1"/>
  <c r="Z128" i="2"/>
  <c r="AB128" i="2" s="1"/>
  <c r="Z129" i="2"/>
  <c r="AB129" i="2" s="1"/>
  <c r="Z118" i="2"/>
  <c r="AB118" i="2" s="1"/>
  <c r="Z119" i="2"/>
  <c r="AB119" i="2" s="1"/>
  <c r="Z120" i="2"/>
  <c r="AB120" i="2" s="1"/>
  <c r="C102" i="4" s="1"/>
  <c r="E102" i="4" s="1"/>
  <c r="Z121" i="2"/>
  <c r="AB121" i="2" s="1"/>
  <c r="C103" i="4" s="1"/>
  <c r="E103" i="4" s="1"/>
  <c r="C130" i="16" s="1"/>
  <c r="E130" i="16" s="1"/>
  <c r="Z122" i="2"/>
  <c r="AB122" i="2" s="1"/>
  <c r="C104" i="4" s="1"/>
  <c r="E104" i="4" s="1"/>
  <c r="Z123" i="2"/>
  <c r="AB123" i="2" s="1"/>
  <c r="C105" i="4" s="1"/>
  <c r="E105" i="4" s="1"/>
  <c r="Z117" i="2"/>
  <c r="AB117" i="2" s="1"/>
  <c r="V28" i="6"/>
  <c r="X28" i="6" s="1"/>
  <c r="D29" i="6"/>
  <c r="F29" i="6" s="1"/>
  <c r="C132" i="15" l="1"/>
  <c r="C131" i="16"/>
  <c r="E131" i="16" s="1"/>
  <c r="C136" i="15"/>
  <c r="C135" i="16"/>
  <c r="E135" i="16" s="1"/>
  <c r="C129" i="16"/>
  <c r="E129" i="16" s="1"/>
  <c r="C130" i="15"/>
  <c r="C134" i="15"/>
  <c r="C133" i="16"/>
  <c r="E133" i="16" s="1"/>
  <c r="C133" i="15"/>
  <c r="C132" i="16"/>
  <c r="E132" i="16" s="1"/>
  <c r="C137" i="15"/>
  <c r="C136" i="16"/>
  <c r="E136" i="16" s="1"/>
  <c r="C135" i="15"/>
  <c r="C131" i="15"/>
  <c r="E139" i="3"/>
  <c r="G139" i="3" s="1"/>
  <c r="E140" i="3"/>
  <c r="G140" i="3" s="1"/>
  <c r="E141" i="3"/>
  <c r="G141" i="3" s="1"/>
  <c r="E142" i="3"/>
  <c r="G142" i="3" s="1"/>
  <c r="E143" i="3"/>
  <c r="G143" i="3" s="1"/>
  <c r="E144" i="3"/>
  <c r="G144" i="3" s="1"/>
  <c r="E145" i="3"/>
  <c r="G145" i="3" s="1"/>
  <c r="E138" i="3"/>
  <c r="G138" i="3" s="1"/>
  <c r="E108" i="2"/>
  <c r="G108" i="2" s="1"/>
  <c r="E109" i="2"/>
  <c r="G109" i="2" s="1"/>
  <c r="E110" i="2"/>
  <c r="G110" i="2" s="1"/>
  <c r="E111" i="2"/>
  <c r="G111" i="2" s="1"/>
  <c r="E112" i="2"/>
  <c r="G112" i="2" s="1"/>
  <c r="E107" i="2"/>
  <c r="G107" i="2" s="1"/>
  <c r="D28" i="6"/>
  <c r="F28" i="6" s="1"/>
  <c r="E101" i="2"/>
  <c r="G101" i="2" s="1"/>
  <c r="E103" i="2"/>
  <c r="G103" i="2" s="1"/>
  <c r="E199" i="9"/>
  <c r="E200" i="9"/>
  <c r="E201" i="9"/>
  <c r="E202" i="9"/>
  <c r="E203" i="9"/>
  <c r="E204" i="9"/>
  <c r="E205" i="9"/>
  <c r="E206" i="9"/>
  <c r="E207" i="9"/>
  <c r="E185" i="9"/>
  <c r="E186" i="9"/>
  <c r="E187" i="9"/>
  <c r="E188" i="9"/>
  <c r="E189" i="9"/>
  <c r="E190" i="9"/>
  <c r="E191" i="9"/>
  <c r="E192" i="9"/>
  <c r="E193" i="9"/>
  <c r="E194" i="9"/>
  <c r="E195" i="9"/>
  <c r="E196" i="9"/>
  <c r="E197" i="9"/>
  <c r="E198" i="9"/>
  <c r="E184" i="9"/>
  <c r="E102" i="2"/>
  <c r="G102" i="2" s="1"/>
  <c r="E127" i="3"/>
  <c r="G127" i="3" s="1"/>
  <c r="E128" i="3"/>
  <c r="G128" i="3" s="1"/>
  <c r="E129" i="3"/>
  <c r="G129" i="3" s="1"/>
  <c r="E130" i="3"/>
  <c r="G130" i="3" s="1"/>
  <c r="E131" i="3"/>
  <c r="G131" i="3" s="1"/>
  <c r="E132" i="3"/>
  <c r="G132" i="3" s="1"/>
  <c r="E133" i="3"/>
  <c r="G133" i="3" s="1"/>
  <c r="E134" i="3"/>
  <c r="G134" i="3" s="1"/>
  <c r="E126" i="3"/>
  <c r="G126" i="3" s="1"/>
  <c r="E98" i="2"/>
  <c r="G98" i="2" s="1"/>
  <c r="E99" i="2"/>
  <c r="G99" i="2" s="1"/>
  <c r="E100" i="2"/>
  <c r="G100" i="2" s="1"/>
  <c r="E97" i="2"/>
  <c r="G97" i="2" s="1"/>
  <c r="D27" i="6"/>
  <c r="F27" i="6" s="1"/>
  <c r="J101" i="9"/>
  <c r="J102" i="9"/>
  <c r="J103" i="9"/>
  <c r="J104" i="9"/>
  <c r="J105" i="9"/>
  <c r="J106" i="9"/>
  <c r="J107" i="9"/>
  <c r="J108" i="9"/>
  <c r="J109" i="9"/>
  <c r="J110" i="9"/>
  <c r="J111" i="9"/>
  <c r="J112" i="9"/>
  <c r="J113" i="9"/>
  <c r="J114" i="9"/>
  <c r="J115" i="9"/>
  <c r="J116" i="9"/>
  <c r="J117" i="9"/>
  <c r="J118" i="9"/>
  <c r="J119" i="9"/>
  <c r="J100" i="9"/>
  <c r="L73" i="3"/>
  <c r="N73" i="3" s="1"/>
  <c r="L74" i="3"/>
  <c r="N74" i="3" s="1"/>
  <c r="L75" i="3"/>
  <c r="N75" i="3" s="1"/>
  <c r="L76" i="3"/>
  <c r="N76" i="3" s="1"/>
  <c r="L77" i="3"/>
  <c r="N77" i="3" s="1"/>
  <c r="L78" i="3"/>
  <c r="N78" i="3" s="1"/>
  <c r="L79" i="3"/>
  <c r="N79" i="3" s="1"/>
  <c r="L80" i="3"/>
  <c r="N80" i="3" s="1"/>
  <c r="L81" i="3"/>
  <c r="N81" i="3" s="1"/>
  <c r="L82" i="3"/>
  <c r="N82" i="3" s="1"/>
  <c r="L72" i="3"/>
  <c r="N72" i="3" s="1"/>
  <c r="L62" i="2"/>
  <c r="N62" i="2" s="1"/>
  <c r="C98" i="4" s="1"/>
  <c r="E98" i="4" s="1"/>
  <c r="C126" i="15" s="1"/>
  <c r="L63" i="2"/>
  <c r="N63" i="2" s="1"/>
  <c r="L64" i="2"/>
  <c r="N64" i="2" s="1"/>
  <c r="C99" i="4" s="1"/>
  <c r="E99" i="4" s="1"/>
  <c r="L65" i="2"/>
  <c r="N65" i="2" s="1"/>
  <c r="C89" i="4" s="1"/>
  <c r="L66" i="2"/>
  <c r="N66" i="2" s="1"/>
  <c r="L67" i="2"/>
  <c r="N67" i="2" s="1"/>
  <c r="L68" i="2"/>
  <c r="N68" i="2" s="1"/>
  <c r="L61" i="2"/>
  <c r="N61" i="2" s="1"/>
  <c r="J24" i="6"/>
  <c r="L24" i="6" s="1"/>
  <c r="T217" i="9"/>
  <c r="T218" i="9"/>
  <c r="T219" i="9"/>
  <c r="T220" i="9"/>
  <c r="T221" i="9"/>
  <c r="T222" i="9"/>
  <c r="T223" i="9"/>
  <c r="T224" i="9"/>
  <c r="T225" i="9"/>
  <c r="T226" i="9"/>
  <c r="T227" i="9"/>
  <c r="T228" i="9"/>
  <c r="T229" i="9"/>
  <c r="T230" i="9"/>
  <c r="T231" i="9"/>
  <c r="T232" i="9"/>
  <c r="T216" i="9"/>
  <c r="Z133" i="3"/>
  <c r="AB133" i="3" s="1"/>
  <c r="Z134" i="3"/>
  <c r="AB134" i="3" s="1"/>
  <c r="Z135" i="3"/>
  <c r="AB135" i="3" s="1"/>
  <c r="Z136" i="3"/>
  <c r="AB136" i="3" s="1"/>
  <c r="Z137" i="3"/>
  <c r="AB137" i="3" s="1"/>
  <c r="Z138" i="3"/>
  <c r="AB138" i="3" s="1"/>
  <c r="Z139" i="3"/>
  <c r="AB139" i="3" s="1"/>
  <c r="Z132" i="3"/>
  <c r="AB132" i="3" s="1"/>
  <c r="Z109" i="2"/>
  <c r="AB109" i="2" s="1"/>
  <c r="Z110" i="2"/>
  <c r="AB110" i="2" s="1"/>
  <c r="Z111" i="2"/>
  <c r="AB111" i="2" s="1"/>
  <c r="Z112" i="2"/>
  <c r="AB112" i="2" s="1"/>
  <c r="C97" i="4" s="1"/>
  <c r="E97" i="4" s="1"/>
  <c r="Z113" i="2"/>
  <c r="AB113" i="2" s="1"/>
  <c r="Z108" i="2"/>
  <c r="AB108" i="2" s="1"/>
  <c r="V27" i="6"/>
  <c r="X27" i="6" s="1"/>
  <c r="T190" i="9"/>
  <c r="T191" i="9"/>
  <c r="T192" i="9"/>
  <c r="T193" i="9"/>
  <c r="T194" i="9"/>
  <c r="T195" i="9"/>
  <c r="T196" i="9"/>
  <c r="T197" i="9"/>
  <c r="T198" i="9"/>
  <c r="T199" i="9"/>
  <c r="T200" i="9"/>
  <c r="T201" i="9"/>
  <c r="T202" i="9"/>
  <c r="T203" i="9"/>
  <c r="T204" i="9"/>
  <c r="T205" i="9"/>
  <c r="T206" i="9"/>
  <c r="T207" i="9"/>
  <c r="T208" i="9"/>
  <c r="T209" i="9"/>
  <c r="T210" i="9"/>
  <c r="T211" i="9"/>
  <c r="T212" i="9"/>
  <c r="T189" i="9"/>
  <c r="Z126" i="3"/>
  <c r="AB126" i="3" s="1"/>
  <c r="Z127" i="3"/>
  <c r="AB127" i="3" s="1"/>
  <c r="Z128" i="3"/>
  <c r="AB128" i="3" s="1"/>
  <c r="H47" i="4" s="1"/>
  <c r="J47" i="4" s="1"/>
  <c r="C123" i="15" s="1"/>
  <c r="Z119" i="3"/>
  <c r="AB119" i="3" s="1"/>
  <c r="Z120" i="3"/>
  <c r="AB120" i="3" s="1"/>
  <c r="Z121" i="3"/>
  <c r="AB121" i="3" s="1"/>
  <c r="Z122" i="3"/>
  <c r="AB122" i="3" s="1"/>
  <c r="Z123" i="3"/>
  <c r="AB123" i="3" s="1"/>
  <c r="Z124" i="3"/>
  <c r="AB124" i="3" s="1"/>
  <c r="Z125" i="3"/>
  <c r="AB125" i="3" s="1"/>
  <c r="Z118" i="3"/>
  <c r="AB118" i="3" s="1"/>
  <c r="Z92" i="2"/>
  <c r="AB92" i="2" s="1"/>
  <c r="C91" i="4" s="1"/>
  <c r="E91" i="4" s="1"/>
  <c r="C117" i="16" s="1"/>
  <c r="E117" i="16" s="1"/>
  <c r="Z93" i="2"/>
  <c r="AB93" i="2" s="1"/>
  <c r="C92" i="4" s="1"/>
  <c r="E92" i="4" s="1"/>
  <c r="Z94" i="2"/>
  <c r="AB94" i="2" s="1"/>
  <c r="Z95" i="2"/>
  <c r="AB95" i="2" s="1"/>
  <c r="Z96" i="2"/>
  <c r="AB96" i="2" s="1"/>
  <c r="Z97" i="2"/>
  <c r="AB97" i="2" s="1"/>
  <c r="Z98" i="2"/>
  <c r="AB98" i="2" s="1"/>
  <c r="C68" i="4" s="1"/>
  <c r="Z99" i="2"/>
  <c r="AB99" i="2" s="1"/>
  <c r="Z100" i="2"/>
  <c r="AB100" i="2" s="1"/>
  <c r="C93" i="4" s="1"/>
  <c r="E93" i="4" s="1"/>
  <c r="C119" i="16" s="1"/>
  <c r="E119" i="16" s="1"/>
  <c r="Z101" i="2"/>
  <c r="AB101" i="2" s="1"/>
  <c r="Z102" i="2"/>
  <c r="AB102" i="2" s="1"/>
  <c r="C94" i="4" s="1"/>
  <c r="E94" i="4" s="1"/>
  <c r="Z103" i="2"/>
  <c r="AB103" i="2" s="1"/>
  <c r="Z104" i="2"/>
  <c r="AB104" i="2" s="1"/>
  <c r="C95" i="4" s="1"/>
  <c r="E95" i="4" s="1"/>
  <c r="C121" i="16" s="1"/>
  <c r="E121" i="16" s="1"/>
  <c r="Z91" i="2"/>
  <c r="AB91" i="2" s="1"/>
  <c r="C90" i="4" s="1"/>
  <c r="E90" i="4" s="1"/>
  <c r="V26" i="6"/>
  <c r="X26" i="6" s="1"/>
  <c r="C96" i="4" l="1"/>
  <c r="E96" i="4" s="1"/>
  <c r="C123" i="16" s="1"/>
  <c r="E123" i="16" s="1"/>
  <c r="E100" i="4"/>
  <c r="E101" i="4"/>
  <c r="C129" i="15" s="1"/>
  <c r="E89" i="4"/>
  <c r="C115" i="16" s="1"/>
  <c r="E115" i="16" s="1"/>
  <c r="C126" i="16"/>
  <c r="E126" i="16" s="1"/>
  <c r="C127" i="15"/>
  <c r="C125" i="16"/>
  <c r="E125" i="16" s="1"/>
  <c r="C124" i="16"/>
  <c r="E124" i="16" s="1"/>
  <c r="C125" i="15"/>
  <c r="C121" i="15"/>
  <c r="C120" i="16"/>
  <c r="E120" i="16" s="1"/>
  <c r="C117" i="15"/>
  <c r="C116" i="16"/>
  <c r="E116" i="16" s="1"/>
  <c r="C119" i="15"/>
  <c r="C118" i="16"/>
  <c r="E118" i="16" s="1"/>
  <c r="C122" i="16"/>
  <c r="E122" i="16" s="1"/>
  <c r="C118" i="15"/>
  <c r="C120" i="15"/>
  <c r="C122" i="15"/>
  <c r="E55" i="2"/>
  <c r="G55" i="2" s="1"/>
  <c r="E54" i="2"/>
  <c r="G54" i="2" s="1"/>
  <c r="C127" i="16" l="1"/>
  <c r="E127" i="16" s="1"/>
  <c r="C128" i="15"/>
  <c r="C124" i="15"/>
  <c r="C128" i="16"/>
  <c r="E128" i="16" s="1"/>
  <c r="C116" i="15"/>
  <c r="T170" i="9" l="1"/>
  <c r="T171" i="9"/>
  <c r="T172" i="9"/>
  <c r="T173" i="9"/>
  <c r="T174" i="9"/>
  <c r="T175" i="9"/>
  <c r="T176" i="9"/>
  <c r="T177" i="9"/>
  <c r="T178" i="9"/>
  <c r="T179" i="9"/>
  <c r="T180" i="9"/>
  <c r="T181" i="9"/>
  <c r="T182" i="9"/>
  <c r="T183" i="9"/>
  <c r="T184" i="9"/>
  <c r="T185" i="9"/>
  <c r="T169" i="9"/>
  <c r="Z108" i="3"/>
  <c r="AB108" i="3" s="1"/>
  <c r="Z109" i="3"/>
  <c r="AB109" i="3" s="1"/>
  <c r="Z110" i="3"/>
  <c r="AB110" i="3" s="1"/>
  <c r="Z111" i="3"/>
  <c r="AB111" i="3" s="1"/>
  <c r="Z112" i="3"/>
  <c r="AB112" i="3" s="1"/>
  <c r="Z113" i="3"/>
  <c r="AB113" i="3" s="1"/>
  <c r="Z114" i="3"/>
  <c r="AB114" i="3" s="1"/>
  <c r="Z107" i="3"/>
  <c r="AB107" i="3" s="1"/>
  <c r="Z83" i="2"/>
  <c r="AB83" i="2" s="1"/>
  <c r="C85" i="4" s="1"/>
  <c r="Z84" i="2"/>
  <c r="AB84" i="2" s="1"/>
  <c r="Z85" i="2"/>
  <c r="AB85" i="2" s="1"/>
  <c r="C86" i="4" s="1"/>
  <c r="E86" i="4" s="1"/>
  <c r="C113" i="15" s="1"/>
  <c r="Z86" i="2"/>
  <c r="AB86" i="2" s="1"/>
  <c r="C87" i="4" s="1"/>
  <c r="E87" i="4" s="1"/>
  <c r="C114" i="15" s="1"/>
  <c r="Z87" i="2"/>
  <c r="AB87" i="2" s="1"/>
  <c r="Z82" i="2"/>
  <c r="AB82" i="2" s="1"/>
  <c r="V25" i="6"/>
  <c r="X25" i="6" s="1"/>
  <c r="E85" i="4" l="1"/>
  <c r="C112" i="15" s="1"/>
  <c r="T139" i="9" l="1"/>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38" i="9"/>
  <c r="Z93" i="3"/>
  <c r="AB93" i="3" s="1"/>
  <c r="Z94" i="3"/>
  <c r="AB94" i="3" s="1"/>
  <c r="Z95" i="3"/>
  <c r="AB95" i="3" s="1"/>
  <c r="Z96" i="3"/>
  <c r="AB96" i="3" s="1"/>
  <c r="Z97" i="3"/>
  <c r="AB97" i="3" s="1"/>
  <c r="Z98" i="3"/>
  <c r="AB98" i="3" s="1"/>
  <c r="Z99" i="3"/>
  <c r="AB99" i="3" s="1"/>
  <c r="Z100" i="3"/>
  <c r="AB100" i="3" s="1"/>
  <c r="Z101" i="3"/>
  <c r="AB101" i="3" s="1"/>
  <c r="Z102" i="3"/>
  <c r="AB102" i="3" s="1"/>
  <c r="H40" i="4" s="1"/>
  <c r="Z103" i="3"/>
  <c r="AB103" i="3" s="1"/>
  <c r="J46" i="4" s="1"/>
  <c r="C110" i="15" s="1"/>
  <c r="Z92" i="3"/>
  <c r="AB92" i="3" s="1"/>
  <c r="Z70" i="2"/>
  <c r="AB70" i="2" s="1"/>
  <c r="Z71" i="2"/>
  <c r="AB71" i="2" s="1"/>
  <c r="Z72" i="2"/>
  <c r="AB72" i="2" s="1"/>
  <c r="Z73" i="2"/>
  <c r="AB73" i="2" s="1"/>
  <c r="C81" i="4" s="1"/>
  <c r="Z74" i="2"/>
  <c r="AB74" i="2" s="1"/>
  <c r="Z75" i="2"/>
  <c r="AB75" i="2" s="1"/>
  <c r="Z76" i="2"/>
  <c r="AB76" i="2" s="1"/>
  <c r="C84" i="4" s="1"/>
  <c r="E84" i="4" s="1"/>
  <c r="Z77" i="2"/>
  <c r="AB77" i="2" s="1"/>
  <c r="Z78" i="2"/>
  <c r="AB78" i="2" s="1"/>
  <c r="Z69" i="2"/>
  <c r="AB69" i="2" s="1"/>
  <c r="V24" i="6"/>
  <c r="X24" i="6" s="1"/>
  <c r="C82" i="4" l="1"/>
  <c r="E82" i="4" s="1"/>
  <c r="C108" i="15" s="1"/>
  <c r="C83" i="4"/>
  <c r="E83" i="4" s="1"/>
  <c r="C113" i="16"/>
  <c r="E113" i="16" s="1"/>
  <c r="C109" i="15"/>
  <c r="S17" i="2"/>
  <c r="U17" i="2" s="1"/>
  <c r="S18" i="2"/>
  <c r="U18" i="2" s="1"/>
  <c r="S19" i="2"/>
  <c r="U19" i="2" s="1"/>
  <c r="S20" i="2"/>
  <c r="U20" i="2" s="1"/>
  <c r="S21" i="2"/>
  <c r="U21" i="2" s="1"/>
  <c r="S22" i="2"/>
  <c r="U22" i="2" s="1"/>
  <c r="S23" i="2"/>
  <c r="U23" i="2" s="1"/>
  <c r="S24" i="2"/>
  <c r="U24" i="2" s="1"/>
  <c r="S25" i="2"/>
  <c r="U25" i="2" s="1"/>
  <c r="S26" i="2"/>
  <c r="U26" i="2" s="1"/>
  <c r="S27" i="2"/>
  <c r="U27" i="2" s="1"/>
  <c r="S28" i="2"/>
  <c r="U28" i="2" s="1"/>
  <c r="S29" i="2"/>
  <c r="U29" i="2" s="1"/>
  <c r="C88" i="4" s="1"/>
  <c r="E88" i="4" s="1"/>
  <c r="S30" i="2"/>
  <c r="U30" i="2" s="1"/>
  <c r="C111" i="16" l="1"/>
  <c r="E111" i="16" s="1"/>
  <c r="C115" i="15"/>
  <c r="C114" i="16"/>
  <c r="E114" i="16" s="1"/>
  <c r="C112" i="16"/>
  <c r="E112" i="16" s="1"/>
  <c r="C111" i="15"/>
  <c r="O146" i="9"/>
  <c r="O147" i="9"/>
  <c r="O148" i="9"/>
  <c r="O149" i="9"/>
  <c r="O150" i="9"/>
  <c r="O151" i="9"/>
  <c r="O152" i="9"/>
  <c r="O153" i="9"/>
  <c r="O154" i="9"/>
  <c r="O155" i="9"/>
  <c r="O156" i="9"/>
  <c r="O157" i="9"/>
  <c r="O158" i="9"/>
  <c r="O159" i="9"/>
  <c r="O160" i="9"/>
  <c r="O161" i="9"/>
  <c r="O162" i="9"/>
  <c r="O163" i="9"/>
  <c r="O164" i="9"/>
  <c r="O165" i="9"/>
  <c r="O166" i="9"/>
  <c r="O145" i="9"/>
  <c r="S84" i="2"/>
  <c r="U84" i="2" s="1"/>
  <c r="S85" i="2"/>
  <c r="U85" i="2" s="1"/>
  <c r="S86" i="2"/>
  <c r="U86" i="2" s="1"/>
  <c r="S87" i="2"/>
  <c r="U87" i="2" s="1"/>
  <c r="S88" i="2"/>
  <c r="U88" i="2" s="1"/>
  <c r="S89" i="2"/>
  <c r="U89" i="2" s="1"/>
  <c r="S90" i="2"/>
  <c r="U90" i="2" s="1"/>
  <c r="S91" i="2"/>
  <c r="U91" i="2" s="1"/>
  <c r="S92" i="2"/>
  <c r="U92" i="2" s="1"/>
  <c r="S93" i="2"/>
  <c r="U93" i="2" s="1"/>
  <c r="S94" i="2"/>
  <c r="U94" i="2" s="1"/>
  <c r="S95" i="2"/>
  <c r="U95" i="2" s="1"/>
  <c r="S96" i="2"/>
  <c r="U96" i="2" s="1"/>
  <c r="S97" i="2"/>
  <c r="U97" i="2" s="1"/>
  <c r="S83" i="2"/>
  <c r="U83" i="2" s="1"/>
  <c r="M167" i="9"/>
  <c r="N167" i="9"/>
  <c r="O167" i="9" s="1"/>
  <c r="M168" i="9"/>
  <c r="N168" i="9"/>
  <c r="O168" i="9" s="1"/>
  <c r="M169" i="9"/>
  <c r="N169" i="9"/>
  <c r="O169" i="9" s="1"/>
  <c r="M170" i="9"/>
  <c r="N170" i="9"/>
  <c r="O170" i="9" s="1"/>
  <c r="M171" i="9"/>
  <c r="N171" i="9"/>
  <c r="O171" i="9" s="1"/>
  <c r="M172" i="9"/>
  <c r="N172" i="9"/>
  <c r="O172" i="9" s="1"/>
  <c r="M173" i="9"/>
  <c r="N173" i="9"/>
  <c r="O173" i="9" s="1"/>
  <c r="M174" i="9"/>
  <c r="N174" i="9"/>
  <c r="O174" i="9" s="1"/>
  <c r="M175" i="9"/>
  <c r="N175" i="9"/>
  <c r="O175" i="9" s="1"/>
  <c r="S91" i="3"/>
  <c r="U91" i="3" s="1"/>
  <c r="S92" i="3"/>
  <c r="U92" i="3" s="1"/>
  <c r="S93" i="3"/>
  <c r="U93" i="3" s="1"/>
  <c r="S94" i="3"/>
  <c r="U94" i="3" s="1"/>
  <c r="S95" i="3"/>
  <c r="U95" i="3" s="1"/>
  <c r="S96" i="3"/>
  <c r="U96" i="3" s="1"/>
  <c r="S97" i="3"/>
  <c r="U97" i="3" s="1"/>
  <c r="S98" i="3"/>
  <c r="U98" i="3" s="1"/>
  <c r="S99" i="3"/>
  <c r="U99" i="3" s="1"/>
  <c r="S100" i="3"/>
  <c r="U100" i="3" s="1"/>
  <c r="S101" i="3"/>
  <c r="U101" i="3" s="1"/>
  <c r="S102" i="3"/>
  <c r="U102" i="3" s="1"/>
  <c r="S103" i="3"/>
  <c r="U103" i="3" s="1"/>
  <c r="S90" i="3"/>
  <c r="U90" i="3" s="1"/>
  <c r="P23" i="6"/>
  <c r="R23" i="6" s="1"/>
  <c r="J92" i="9" l="1"/>
  <c r="J93" i="9"/>
  <c r="J94" i="9"/>
  <c r="J95" i="9"/>
  <c r="J96" i="9"/>
  <c r="J81" i="9"/>
  <c r="J82" i="9"/>
  <c r="J83" i="9"/>
  <c r="J84" i="9"/>
  <c r="J85" i="9"/>
  <c r="J86" i="9"/>
  <c r="J87" i="9"/>
  <c r="J88" i="9"/>
  <c r="J89" i="9"/>
  <c r="J90" i="9"/>
  <c r="J91" i="9"/>
  <c r="J80" i="9"/>
  <c r="L68" i="3"/>
  <c r="N68" i="3" s="1"/>
  <c r="L63" i="3"/>
  <c r="N63" i="3" s="1"/>
  <c r="L64" i="3"/>
  <c r="N64" i="3" s="1"/>
  <c r="L65" i="3"/>
  <c r="N65" i="3" s="1"/>
  <c r="L66" i="3"/>
  <c r="N66" i="3" s="1"/>
  <c r="L67" i="3"/>
  <c r="N67" i="3" s="1"/>
  <c r="L54" i="2"/>
  <c r="N54" i="2" s="1"/>
  <c r="C80" i="4" s="1"/>
  <c r="E80" i="4" s="1"/>
  <c r="C81" i="16" s="1"/>
  <c r="E81" i="16" s="1"/>
  <c r="L55" i="2"/>
  <c r="N55" i="2" s="1"/>
  <c r="L56" i="2"/>
  <c r="N56" i="2" s="1"/>
  <c r="L57" i="2"/>
  <c r="N57" i="2" s="1"/>
  <c r="L52" i="2"/>
  <c r="N52" i="2" s="1"/>
  <c r="L53" i="2"/>
  <c r="N53" i="2" s="1"/>
  <c r="J23" i="6"/>
  <c r="L23" i="6" s="1"/>
  <c r="C92" i="15" l="1"/>
  <c r="E161" i="9"/>
  <c r="E162" i="9"/>
  <c r="E163" i="9"/>
  <c r="E164" i="9"/>
  <c r="E165" i="9"/>
  <c r="E166" i="9"/>
  <c r="E167" i="9"/>
  <c r="E168" i="9"/>
  <c r="E169" i="9"/>
  <c r="E170" i="9"/>
  <c r="E171" i="9"/>
  <c r="E172" i="9"/>
  <c r="E173" i="9"/>
  <c r="E174" i="9"/>
  <c r="E175" i="9"/>
  <c r="E176" i="9"/>
  <c r="E177" i="9"/>
  <c r="E178" i="9"/>
  <c r="E179" i="9"/>
  <c r="E180" i="9"/>
  <c r="E160" i="9"/>
  <c r="E113" i="3"/>
  <c r="G113" i="3" s="1"/>
  <c r="E114" i="3"/>
  <c r="G114" i="3" s="1"/>
  <c r="E115" i="3"/>
  <c r="G115" i="3" s="1"/>
  <c r="E116" i="3"/>
  <c r="G116" i="3" s="1"/>
  <c r="E117" i="3"/>
  <c r="G117" i="3" s="1"/>
  <c r="E118" i="3"/>
  <c r="G118" i="3" s="1"/>
  <c r="E119" i="3"/>
  <c r="G119" i="3" s="1"/>
  <c r="E120" i="3"/>
  <c r="G120" i="3" s="1"/>
  <c r="E121" i="3"/>
  <c r="G121" i="3" s="1"/>
  <c r="E122" i="3"/>
  <c r="G122" i="3" s="1"/>
  <c r="E112" i="3"/>
  <c r="G112" i="3" s="1"/>
  <c r="J73" i="9"/>
  <c r="J74" i="9"/>
  <c r="J75" i="9"/>
  <c r="J76" i="9"/>
  <c r="J71" i="9"/>
  <c r="J72" i="9"/>
  <c r="J22" i="6"/>
  <c r="L57" i="3"/>
  <c r="N57" i="3" s="1"/>
  <c r="H43" i="4" s="1"/>
  <c r="J43" i="4" s="1"/>
  <c r="L58" i="3"/>
  <c r="N58" i="3" s="1"/>
  <c r="L59" i="3"/>
  <c r="N59" i="3" s="1"/>
  <c r="H44" i="4" s="1"/>
  <c r="J44" i="4" s="1"/>
  <c r="C106" i="15" s="1"/>
  <c r="L56" i="3"/>
  <c r="L48" i="2"/>
  <c r="N48" i="2" s="1"/>
  <c r="C79" i="4" s="1"/>
  <c r="L47" i="2"/>
  <c r="E90" i="2"/>
  <c r="G90" i="2" s="1"/>
  <c r="E91" i="2"/>
  <c r="G91" i="2" s="1"/>
  <c r="E92" i="2"/>
  <c r="G92" i="2" s="1"/>
  <c r="E93" i="2"/>
  <c r="G93" i="2" s="1"/>
  <c r="E89" i="2"/>
  <c r="G89" i="2" s="1"/>
  <c r="D26" i="6"/>
  <c r="F26" i="6" s="1"/>
  <c r="C78" i="4" l="1"/>
  <c r="E78" i="4" s="1"/>
  <c r="C107" i="16"/>
  <c r="E107" i="16" s="1"/>
  <c r="C105" i="15"/>
  <c r="C108" i="16"/>
  <c r="E108" i="16" s="1"/>
  <c r="T117" i="9"/>
  <c r="T118" i="9"/>
  <c r="T119" i="9"/>
  <c r="T120" i="9"/>
  <c r="T121" i="9"/>
  <c r="T122" i="9"/>
  <c r="T123" i="9"/>
  <c r="T124" i="9"/>
  <c r="T125" i="9"/>
  <c r="T126" i="9"/>
  <c r="T127" i="9"/>
  <c r="T128" i="9"/>
  <c r="T129" i="9"/>
  <c r="T130" i="9"/>
  <c r="T131" i="9"/>
  <c r="T132" i="9"/>
  <c r="T133" i="9"/>
  <c r="T134" i="9"/>
  <c r="T116" i="9"/>
  <c r="Z83" i="3"/>
  <c r="AB83" i="3" s="1"/>
  <c r="Z84" i="3"/>
  <c r="AB84" i="3" s="1"/>
  <c r="Z85" i="3"/>
  <c r="AB85" i="3" s="1"/>
  <c r="Z86" i="3"/>
  <c r="AB86" i="3" s="1"/>
  <c r="Z87" i="3"/>
  <c r="AB87" i="3" s="1"/>
  <c r="H41" i="4" s="1"/>
  <c r="J41" i="4" s="1"/>
  <c r="Z88" i="3"/>
  <c r="AB88" i="3" s="1"/>
  <c r="H42" i="4" s="1"/>
  <c r="J42" i="4" s="1"/>
  <c r="Z59" i="2"/>
  <c r="AB59" i="2" s="1"/>
  <c r="Z60" i="2"/>
  <c r="AB60" i="2" s="1"/>
  <c r="C75" i="4" s="1"/>
  <c r="Z61" i="2"/>
  <c r="AB61" i="2" s="1"/>
  <c r="Z62" i="2"/>
  <c r="AB62" i="2" s="1"/>
  <c r="Z63" i="2"/>
  <c r="AB63" i="2" s="1"/>
  <c r="Z64" i="2"/>
  <c r="AB64" i="2" s="1"/>
  <c r="C77" i="4" s="1"/>
  <c r="E77" i="4" s="1"/>
  <c r="Z65" i="2"/>
  <c r="AB65" i="2" s="1"/>
  <c r="C76" i="4" s="1"/>
  <c r="Z76" i="3"/>
  <c r="AB76" i="3" s="1"/>
  <c r="Z77" i="3"/>
  <c r="AB77" i="3" s="1"/>
  <c r="Z78" i="3"/>
  <c r="AB78" i="3" s="1"/>
  <c r="Z79" i="3"/>
  <c r="AB79" i="3" s="1"/>
  <c r="Z80" i="3"/>
  <c r="AB80" i="3" s="1"/>
  <c r="Z81" i="3"/>
  <c r="AB81" i="3" s="1"/>
  <c r="Z82" i="3"/>
  <c r="AB82" i="3" s="1"/>
  <c r="Z75" i="3"/>
  <c r="AB75" i="3" s="1"/>
  <c r="Z58" i="2"/>
  <c r="AB58" i="2" s="1"/>
  <c r="V23" i="6"/>
  <c r="X23" i="6" s="1"/>
  <c r="C79" i="16" l="1"/>
  <c r="E79" i="16" s="1"/>
  <c r="C90" i="15"/>
  <c r="C106" i="16"/>
  <c r="E106" i="16" s="1"/>
  <c r="C104" i="15"/>
  <c r="C105" i="16"/>
  <c r="E105" i="16" s="1"/>
  <c r="C103" i="15"/>
  <c r="C78" i="16"/>
  <c r="E78" i="16" s="1"/>
  <c r="C89" i="15"/>
  <c r="E76" i="4"/>
  <c r="E75" i="4"/>
  <c r="O122" i="9"/>
  <c r="O123" i="9"/>
  <c r="O124" i="9"/>
  <c r="O125" i="9"/>
  <c r="O126" i="9"/>
  <c r="O127" i="9"/>
  <c r="O128" i="9"/>
  <c r="O129" i="9"/>
  <c r="O130" i="9"/>
  <c r="O131" i="9"/>
  <c r="O132" i="9"/>
  <c r="O133" i="9"/>
  <c r="O134" i="9"/>
  <c r="O135" i="9"/>
  <c r="O136" i="9"/>
  <c r="O137" i="9"/>
  <c r="O138" i="9"/>
  <c r="O139" i="9"/>
  <c r="O140" i="9"/>
  <c r="O141" i="9"/>
  <c r="O121" i="9"/>
  <c r="S75" i="3"/>
  <c r="U75" i="3" s="1"/>
  <c r="S76" i="3"/>
  <c r="U76" i="3" s="1"/>
  <c r="S77" i="3"/>
  <c r="U77" i="3" s="1"/>
  <c r="S78" i="3"/>
  <c r="U78" i="3" s="1"/>
  <c r="S79" i="3"/>
  <c r="U79" i="3" s="1"/>
  <c r="S80" i="3"/>
  <c r="U80" i="3" s="1"/>
  <c r="S81" i="3"/>
  <c r="U81" i="3" s="1"/>
  <c r="S82" i="3"/>
  <c r="U82" i="3" s="1"/>
  <c r="S83" i="3"/>
  <c r="U83" i="3" s="1"/>
  <c r="S84" i="3"/>
  <c r="U84" i="3" s="1"/>
  <c r="S85" i="3"/>
  <c r="U85" i="3" s="1"/>
  <c r="S86" i="3"/>
  <c r="U86" i="3" s="1"/>
  <c r="S74" i="3"/>
  <c r="U74" i="3" s="1"/>
  <c r="S74" i="2"/>
  <c r="U74" i="2" s="1"/>
  <c r="S75" i="2"/>
  <c r="U75" i="2" s="1"/>
  <c r="S76" i="2"/>
  <c r="U76" i="2" s="1"/>
  <c r="S77" i="2"/>
  <c r="U77" i="2" s="1"/>
  <c r="S78" i="2"/>
  <c r="U78" i="2" s="1"/>
  <c r="S79" i="2"/>
  <c r="U79" i="2" s="1"/>
  <c r="S73" i="2"/>
  <c r="U73" i="2" s="1"/>
  <c r="P22" i="6"/>
  <c r="R22" i="6" s="1"/>
  <c r="C76" i="16" l="1"/>
  <c r="E76" i="16" s="1"/>
  <c r="C87" i="15"/>
  <c r="C77" i="16"/>
  <c r="E77" i="16" s="1"/>
  <c r="C88" i="15"/>
  <c r="T91" i="9"/>
  <c r="T92" i="9"/>
  <c r="T93" i="9"/>
  <c r="T94" i="9"/>
  <c r="T95" i="9"/>
  <c r="T96" i="9"/>
  <c r="T97" i="9"/>
  <c r="T98" i="9"/>
  <c r="T99" i="9"/>
  <c r="T100" i="9"/>
  <c r="T101" i="9"/>
  <c r="T102" i="9"/>
  <c r="T103" i="9"/>
  <c r="T104" i="9"/>
  <c r="T105" i="9"/>
  <c r="T106" i="9"/>
  <c r="T107" i="9"/>
  <c r="T108" i="9"/>
  <c r="T109" i="9"/>
  <c r="T110" i="9"/>
  <c r="T111" i="9"/>
  <c r="T112" i="9"/>
  <c r="R90" i="9"/>
  <c r="R91" i="9"/>
  <c r="R92" i="9"/>
  <c r="R93" i="9"/>
  <c r="R94" i="9"/>
  <c r="R95" i="9"/>
  <c r="R96" i="9"/>
  <c r="R97" i="9"/>
  <c r="R98" i="9"/>
  <c r="R99" i="9"/>
  <c r="S90" i="9"/>
  <c r="T90" i="9" s="1"/>
  <c r="Z64" i="3"/>
  <c r="AB64" i="3" s="1"/>
  <c r="Z65" i="3"/>
  <c r="AB65" i="3" s="1"/>
  <c r="Z66" i="3"/>
  <c r="AB66" i="3" s="1"/>
  <c r="Z67" i="3"/>
  <c r="AB67" i="3" s="1"/>
  <c r="Z68" i="3"/>
  <c r="AB68" i="3" s="1"/>
  <c r="Z69" i="3"/>
  <c r="AB69" i="3" s="1"/>
  <c r="Z70" i="3"/>
  <c r="AB70" i="3" s="1"/>
  <c r="Z71" i="3"/>
  <c r="AB71" i="3" s="1"/>
  <c r="Z63" i="3"/>
  <c r="AB63" i="3" s="1"/>
  <c r="Z47" i="2"/>
  <c r="AB47" i="2" s="1"/>
  <c r="Z48" i="2"/>
  <c r="AB48" i="2" s="1"/>
  <c r="Z49" i="2"/>
  <c r="AB49" i="2" s="1"/>
  <c r="Z50" i="2"/>
  <c r="AB50" i="2" s="1"/>
  <c r="Z51" i="2"/>
  <c r="AB51" i="2" s="1"/>
  <c r="Z52" i="2"/>
  <c r="AB52" i="2" s="1"/>
  <c r="Z53" i="2"/>
  <c r="AB53" i="2" s="1"/>
  <c r="Z54" i="2"/>
  <c r="AB54" i="2" s="1"/>
  <c r="Z46" i="2"/>
  <c r="AB46" i="2" s="1"/>
  <c r="C71" i="4" s="1"/>
  <c r="E71" i="4" s="1"/>
  <c r="V22" i="6"/>
  <c r="X22" i="6" s="1"/>
  <c r="Z42" i="2"/>
  <c r="AB42" i="2" s="1"/>
  <c r="C67" i="4" s="1"/>
  <c r="T86" i="9"/>
  <c r="T85" i="9"/>
  <c r="T84" i="9"/>
  <c r="T83" i="9"/>
  <c r="T82" i="9"/>
  <c r="T81" i="9"/>
  <c r="T80" i="9"/>
  <c r="T79" i="9"/>
  <c r="T78" i="9"/>
  <c r="T77" i="9"/>
  <c r="T76" i="9"/>
  <c r="T75" i="9"/>
  <c r="T74" i="9"/>
  <c r="T73" i="9"/>
  <c r="T72" i="9"/>
  <c r="T71" i="9"/>
  <c r="T70" i="9"/>
  <c r="T69" i="9"/>
  <c r="T68" i="9"/>
  <c r="T67" i="9"/>
  <c r="T66" i="9"/>
  <c r="Z59" i="3"/>
  <c r="AB59" i="3" s="1"/>
  <c r="Z58" i="3"/>
  <c r="AB58" i="3" s="1"/>
  <c r="Z57" i="3"/>
  <c r="AB57" i="3" s="1"/>
  <c r="Z56" i="3"/>
  <c r="AB56" i="3" s="1"/>
  <c r="Z55" i="3"/>
  <c r="AB55" i="3" s="1"/>
  <c r="Z54" i="3"/>
  <c r="AB54" i="3" s="1"/>
  <c r="Z53" i="3"/>
  <c r="AB53" i="3" s="1"/>
  <c r="Z52" i="3"/>
  <c r="AB52" i="3" s="1"/>
  <c r="Z51" i="3"/>
  <c r="AB51" i="3" s="1"/>
  <c r="Z50" i="3"/>
  <c r="AB50" i="3" s="1"/>
  <c r="Z49" i="3"/>
  <c r="AB49" i="3" s="1"/>
  <c r="Z48" i="3"/>
  <c r="AB48" i="3" s="1"/>
  <c r="Z38" i="2"/>
  <c r="AB38" i="2" s="1"/>
  <c r="Z41" i="2"/>
  <c r="AB41" i="2" s="1"/>
  <c r="Z40" i="2"/>
  <c r="AB40" i="2" s="1"/>
  <c r="Z39" i="2"/>
  <c r="AB39" i="2" s="1"/>
  <c r="Z37" i="2"/>
  <c r="AB37" i="2" s="1"/>
  <c r="Z36" i="2"/>
  <c r="AB36" i="2" s="1"/>
  <c r="V21" i="6"/>
  <c r="X21" i="6" s="1"/>
  <c r="E68" i="4" l="1"/>
  <c r="J40" i="4"/>
  <c r="E74" i="4"/>
  <c r="E67" i="4"/>
  <c r="C72" i="16"/>
  <c r="E72" i="16" s="1"/>
  <c r="C86" i="15"/>
  <c r="E70" i="4"/>
  <c r="L22" i="6"/>
  <c r="C83" i="15" l="1"/>
  <c r="C69" i="16"/>
  <c r="E69" i="16" s="1"/>
  <c r="C104" i="16"/>
  <c r="E104" i="16" s="1"/>
  <c r="C102" i="15"/>
  <c r="C75" i="16"/>
  <c r="E75" i="16" s="1"/>
  <c r="C28" i="15"/>
  <c r="C68" i="16"/>
  <c r="E68" i="16" s="1"/>
  <c r="C82" i="15"/>
  <c r="C71" i="16"/>
  <c r="E71" i="16" s="1"/>
  <c r="C85" i="15"/>
  <c r="E156" i="9"/>
  <c r="E155" i="9"/>
  <c r="E154" i="9"/>
  <c r="E153" i="9"/>
  <c r="E152" i="9"/>
  <c r="E151" i="9"/>
  <c r="E150" i="9"/>
  <c r="E149" i="9"/>
  <c r="E148" i="9"/>
  <c r="E147" i="9"/>
  <c r="E146" i="9"/>
  <c r="E145" i="9"/>
  <c r="E144" i="9"/>
  <c r="E108" i="3"/>
  <c r="G108" i="3" s="1"/>
  <c r="E107" i="3"/>
  <c r="G107" i="3" s="1"/>
  <c r="E106" i="3"/>
  <c r="G106" i="3" s="1"/>
  <c r="E105" i="3"/>
  <c r="G105" i="3" s="1"/>
  <c r="E104" i="3"/>
  <c r="G104" i="3" s="1"/>
  <c r="E103" i="3"/>
  <c r="G103" i="3" s="1"/>
  <c r="E102" i="3"/>
  <c r="G102" i="3" s="1"/>
  <c r="E101" i="3"/>
  <c r="G101" i="3" s="1"/>
  <c r="E100" i="3"/>
  <c r="G100" i="3" s="1"/>
  <c r="H26" i="4" s="1"/>
  <c r="E85" i="2"/>
  <c r="G85" i="2" s="1"/>
  <c r="C66" i="4" s="1"/>
  <c r="E84" i="2"/>
  <c r="G84" i="2" s="1"/>
  <c r="C65" i="4" s="1"/>
  <c r="E83" i="2"/>
  <c r="G83" i="2" s="1"/>
  <c r="C73" i="4" s="1"/>
  <c r="E82" i="2"/>
  <c r="G82" i="2" s="1"/>
  <c r="C72" i="4" s="1"/>
  <c r="D25" i="6"/>
  <c r="F25" i="6" s="1"/>
  <c r="E72" i="4" l="1"/>
  <c r="N56" i="3"/>
  <c r="N47" i="2"/>
  <c r="C60" i="4" s="1"/>
  <c r="E60" i="4" s="1"/>
  <c r="C73" i="16" l="1"/>
  <c r="E73" i="16" s="1"/>
  <c r="C33" i="15"/>
  <c r="C61" i="16"/>
  <c r="E61" i="16" s="1"/>
  <c r="C78" i="15"/>
  <c r="H39" i="4"/>
  <c r="J39" i="4" s="1"/>
  <c r="T38" i="9"/>
  <c r="T39" i="9"/>
  <c r="T40" i="9"/>
  <c r="T41" i="9"/>
  <c r="T42" i="9"/>
  <c r="T43" i="9"/>
  <c r="T44" i="9"/>
  <c r="T45" i="9"/>
  <c r="T46" i="9"/>
  <c r="T47" i="9"/>
  <c r="T48" i="9"/>
  <c r="T49" i="9"/>
  <c r="T50" i="9"/>
  <c r="T51" i="9"/>
  <c r="T52" i="9"/>
  <c r="T53" i="9"/>
  <c r="T54" i="9"/>
  <c r="T55" i="9"/>
  <c r="T56" i="9"/>
  <c r="T57" i="9"/>
  <c r="T58" i="9"/>
  <c r="T59" i="9"/>
  <c r="T60" i="9"/>
  <c r="T61" i="9"/>
  <c r="T62" i="9"/>
  <c r="T37" i="9"/>
  <c r="Z34" i="3"/>
  <c r="AB34" i="3" s="1"/>
  <c r="Z35" i="3"/>
  <c r="AB35" i="3" s="1"/>
  <c r="H20" i="4" s="1"/>
  <c r="Z36" i="3"/>
  <c r="AB36" i="3" s="1"/>
  <c r="Z37" i="3"/>
  <c r="AB37" i="3" s="1"/>
  <c r="Z38" i="3"/>
  <c r="AB38" i="3" s="1"/>
  <c r="Z39" i="3"/>
  <c r="AB39" i="3" s="1"/>
  <c r="Z40" i="3"/>
  <c r="AB40" i="3" s="1"/>
  <c r="Z41" i="3"/>
  <c r="AB41" i="3" s="1"/>
  <c r="Z42" i="3"/>
  <c r="AB42" i="3" s="1"/>
  <c r="Z43" i="3"/>
  <c r="AB43" i="3" s="1"/>
  <c r="H30" i="4" s="1"/>
  <c r="Z44" i="3"/>
  <c r="AB44" i="3" s="1"/>
  <c r="Z33" i="3"/>
  <c r="AB33" i="3" s="1"/>
  <c r="Z23" i="2"/>
  <c r="AB23" i="2" s="1"/>
  <c r="Z24" i="2"/>
  <c r="AB24" i="2" s="1"/>
  <c r="Z25" i="2"/>
  <c r="AB25" i="2" s="1"/>
  <c r="C31" i="4" s="1"/>
  <c r="E31" i="4" s="1"/>
  <c r="Z26" i="2"/>
  <c r="AB26" i="2" s="1"/>
  <c r="C33" i="4" s="1"/>
  <c r="E33" i="4" s="1"/>
  <c r="Z27" i="2"/>
  <c r="AB27" i="2" s="1"/>
  <c r="Z28" i="2"/>
  <c r="AB28" i="2" s="1"/>
  <c r="C46" i="4" s="1"/>
  <c r="E46" i="4" s="1"/>
  <c r="Z29" i="2"/>
  <c r="AB29" i="2" s="1"/>
  <c r="Z30" i="2"/>
  <c r="AB30" i="2" s="1"/>
  <c r="Z31" i="2"/>
  <c r="AB31" i="2" s="1"/>
  <c r="Z32" i="2"/>
  <c r="AB32" i="2" s="1"/>
  <c r="Z22" i="2"/>
  <c r="AB22" i="2" s="1"/>
  <c r="V20" i="6"/>
  <c r="X20" i="6" s="1"/>
  <c r="O117" i="9"/>
  <c r="O81" i="9"/>
  <c r="O82" i="9"/>
  <c r="O83" i="9"/>
  <c r="O84" i="9"/>
  <c r="O85" i="9"/>
  <c r="O86" i="9"/>
  <c r="O87" i="9"/>
  <c r="O88" i="9"/>
  <c r="O89" i="9"/>
  <c r="O90" i="9"/>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O80" i="9"/>
  <c r="S56" i="3"/>
  <c r="U56" i="3" s="1"/>
  <c r="S57" i="3"/>
  <c r="U57" i="3" s="1"/>
  <c r="S58" i="3"/>
  <c r="U58" i="3" s="1"/>
  <c r="S59" i="3"/>
  <c r="U59" i="3" s="1"/>
  <c r="S60" i="3"/>
  <c r="U60" i="3" s="1"/>
  <c r="S61" i="3"/>
  <c r="U61" i="3" s="1"/>
  <c r="S62" i="3"/>
  <c r="U62" i="3" s="1"/>
  <c r="S63" i="3"/>
  <c r="U63" i="3" s="1"/>
  <c r="S64" i="3"/>
  <c r="U64" i="3" s="1"/>
  <c r="S65" i="3"/>
  <c r="U65" i="3" s="1"/>
  <c r="S66" i="3"/>
  <c r="U66" i="3" s="1"/>
  <c r="S67" i="3"/>
  <c r="U67" i="3" s="1"/>
  <c r="S68" i="3"/>
  <c r="U68" i="3" s="1"/>
  <c r="S69" i="3"/>
  <c r="U69" i="3" s="1"/>
  <c r="S70" i="3"/>
  <c r="U70" i="3" s="1"/>
  <c r="S55" i="3"/>
  <c r="U55" i="3" s="1"/>
  <c r="S65" i="2"/>
  <c r="U65" i="2" s="1"/>
  <c r="S66" i="2"/>
  <c r="U66" i="2" s="1"/>
  <c r="S67" i="2"/>
  <c r="U67" i="2" s="1"/>
  <c r="S68" i="2"/>
  <c r="U68" i="2" s="1"/>
  <c r="S69" i="2"/>
  <c r="U69" i="2" s="1"/>
  <c r="S52" i="2"/>
  <c r="U52" i="2" s="1"/>
  <c r="S53" i="2"/>
  <c r="U53" i="2" s="1"/>
  <c r="S54" i="2"/>
  <c r="U54" i="2" s="1"/>
  <c r="S55" i="2"/>
  <c r="U55" i="2" s="1"/>
  <c r="S56" i="2"/>
  <c r="U56" i="2" s="1"/>
  <c r="S57" i="2"/>
  <c r="U57" i="2" s="1"/>
  <c r="S58" i="2"/>
  <c r="U58" i="2" s="1"/>
  <c r="S59" i="2"/>
  <c r="U59" i="2" s="1"/>
  <c r="S60" i="2"/>
  <c r="U60" i="2" s="1"/>
  <c r="C48" i="4" s="1"/>
  <c r="E48" i="4" s="1"/>
  <c r="S61" i="2"/>
  <c r="U61" i="2" s="1"/>
  <c r="S62" i="2"/>
  <c r="U62" i="2" s="1"/>
  <c r="S63" i="2"/>
  <c r="U63" i="2" s="1"/>
  <c r="S64" i="2"/>
  <c r="U64" i="2" s="1"/>
  <c r="S51" i="2"/>
  <c r="U51" i="2" s="1"/>
  <c r="P21" i="6"/>
  <c r="R21" i="6" s="1"/>
  <c r="O75" i="9"/>
  <c r="O76" i="9"/>
  <c r="O64" i="9"/>
  <c r="O65" i="9"/>
  <c r="O66" i="9"/>
  <c r="O48" i="9"/>
  <c r="O49" i="9"/>
  <c r="O50" i="9"/>
  <c r="O51" i="9"/>
  <c r="O52" i="9"/>
  <c r="O53" i="9"/>
  <c r="O54" i="9"/>
  <c r="O55" i="9"/>
  <c r="O56" i="9"/>
  <c r="O57" i="9"/>
  <c r="O58" i="9"/>
  <c r="O59" i="9"/>
  <c r="O60" i="9"/>
  <c r="O61" i="9"/>
  <c r="O62" i="9"/>
  <c r="O63" i="9"/>
  <c r="O67" i="9"/>
  <c r="O68" i="9"/>
  <c r="O69" i="9"/>
  <c r="O70" i="9"/>
  <c r="O71" i="9"/>
  <c r="O72" i="9"/>
  <c r="O73" i="9"/>
  <c r="O74" i="9"/>
  <c r="O47" i="9"/>
  <c r="S47" i="2"/>
  <c r="U47" i="2" s="1"/>
  <c r="S40" i="3"/>
  <c r="U40" i="3" s="1"/>
  <c r="S41" i="3"/>
  <c r="U41" i="3" s="1"/>
  <c r="S42" i="3"/>
  <c r="U42" i="3" s="1"/>
  <c r="S43" i="3"/>
  <c r="U43" i="3" s="1"/>
  <c r="S44" i="3"/>
  <c r="U44" i="3" s="1"/>
  <c r="S45" i="3"/>
  <c r="U45" i="3" s="1"/>
  <c r="S46" i="3"/>
  <c r="U46" i="3" s="1"/>
  <c r="S47" i="3"/>
  <c r="U47" i="3" s="1"/>
  <c r="S48" i="3"/>
  <c r="U48" i="3" s="1"/>
  <c r="S49" i="3"/>
  <c r="U49" i="3" s="1"/>
  <c r="S50" i="3"/>
  <c r="U50" i="3" s="1"/>
  <c r="S51" i="3"/>
  <c r="U51" i="3" s="1"/>
  <c r="S39" i="3"/>
  <c r="U39" i="3" s="1"/>
  <c r="S38" i="3"/>
  <c r="U38" i="3" s="1"/>
  <c r="S35" i="2"/>
  <c r="U35" i="2" s="1"/>
  <c r="S36" i="2"/>
  <c r="U36" i="2" s="1"/>
  <c r="S37" i="2"/>
  <c r="U37" i="2" s="1"/>
  <c r="S38" i="2"/>
  <c r="U38" i="2" s="1"/>
  <c r="S39" i="2"/>
  <c r="U39" i="2" s="1"/>
  <c r="S40" i="2"/>
  <c r="U40" i="2" s="1"/>
  <c r="S41" i="2"/>
  <c r="U41" i="2" s="1"/>
  <c r="S42" i="2"/>
  <c r="U42" i="2" s="1"/>
  <c r="S43" i="2"/>
  <c r="U43" i="2" s="1"/>
  <c r="S44" i="2"/>
  <c r="U44" i="2" s="1"/>
  <c r="C51" i="4" s="1"/>
  <c r="S45" i="2"/>
  <c r="U45" i="2" s="1"/>
  <c r="S46" i="2"/>
  <c r="U46" i="2" s="1"/>
  <c r="C64" i="4" s="1"/>
  <c r="E64" i="4" s="1"/>
  <c r="S34" i="2"/>
  <c r="U34" i="2" s="1"/>
  <c r="P20" i="6"/>
  <c r="R20" i="6" s="1"/>
  <c r="C63" i="4" l="1"/>
  <c r="E63" i="4" s="1"/>
  <c r="J19" i="4"/>
  <c r="C50" i="4"/>
  <c r="H21" i="4"/>
  <c r="J21" i="4" s="1"/>
  <c r="C41" i="4"/>
  <c r="E41" i="4" s="1"/>
  <c r="C103" i="16"/>
  <c r="E103" i="16" s="1"/>
  <c r="C101" i="15"/>
  <c r="C65" i="16"/>
  <c r="E65" i="16" s="1"/>
  <c r="C81" i="15"/>
  <c r="C47" i="16"/>
  <c r="E47" i="16" s="1"/>
  <c r="C66" i="15"/>
  <c r="C34" i="16"/>
  <c r="E34" i="16" s="1"/>
  <c r="C61" i="15"/>
  <c r="C49" i="16"/>
  <c r="E49" i="16" s="1"/>
  <c r="C68" i="15"/>
  <c r="C32" i="16"/>
  <c r="E32" i="16" s="1"/>
  <c r="C59" i="15"/>
  <c r="C32" i="4"/>
  <c r="E32" i="4" s="1"/>
  <c r="J30" i="4"/>
  <c r="J67" i="9"/>
  <c r="J66" i="9"/>
  <c r="J65" i="9"/>
  <c r="J64" i="9"/>
  <c r="J63" i="9"/>
  <c r="J62" i="9"/>
  <c r="J61" i="9"/>
  <c r="J60" i="9"/>
  <c r="J59" i="9"/>
  <c r="J58" i="9"/>
  <c r="J57" i="9"/>
  <c r="J56" i="9"/>
  <c r="L52" i="3"/>
  <c r="N52" i="3" s="1"/>
  <c r="L51" i="3"/>
  <c r="N51" i="3" s="1"/>
  <c r="L50" i="3"/>
  <c r="N50" i="3" s="1"/>
  <c r="L49" i="3"/>
  <c r="N49" i="3" s="1"/>
  <c r="L48" i="3"/>
  <c r="N48" i="3" s="1"/>
  <c r="L47" i="3"/>
  <c r="N47" i="3" s="1"/>
  <c r="L46" i="3"/>
  <c r="N46" i="3" s="1"/>
  <c r="L43" i="2"/>
  <c r="N43" i="2" s="1"/>
  <c r="L42" i="2"/>
  <c r="N42" i="2" s="1"/>
  <c r="L41" i="2"/>
  <c r="N41" i="2" s="1"/>
  <c r="L40" i="2"/>
  <c r="N40" i="2" s="1"/>
  <c r="C47" i="4" s="1"/>
  <c r="L39" i="2"/>
  <c r="N39" i="2" s="1"/>
  <c r="L38" i="2"/>
  <c r="N38" i="2" s="1"/>
  <c r="C30" i="4" s="1"/>
  <c r="L37" i="2"/>
  <c r="N37" i="2" s="1"/>
  <c r="P19" i="6"/>
  <c r="V19" i="6"/>
  <c r="J19" i="6"/>
  <c r="J20" i="6"/>
  <c r="J21" i="6"/>
  <c r="L21" i="6" s="1"/>
  <c r="C64" i="15" l="1"/>
  <c r="C42" i="16"/>
  <c r="E42" i="16" s="1"/>
  <c r="C94" i="16"/>
  <c r="E94" i="16" s="1"/>
  <c r="C98" i="15"/>
  <c r="C83" i="16"/>
  <c r="E83" i="16" s="1"/>
  <c r="C93" i="15"/>
  <c r="C85" i="16"/>
  <c r="E85" i="16" s="1"/>
  <c r="C95" i="15"/>
  <c r="C33" i="16"/>
  <c r="E33" i="16" s="1"/>
  <c r="C60" i="15"/>
  <c r="C64" i="16"/>
  <c r="E64" i="16" s="1"/>
  <c r="C80" i="15"/>
  <c r="E127" i="9"/>
  <c r="E128" i="9"/>
  <c r="E129" i="9"/>
  <c r="E130" i="9"/>
  <c r="E131" i="9"/>
  <c r="E132" i="9"/>
  <c r="E133" i="9"/>
  <c r="E134" i="9"/>
  <c r="E135" i="9"/>
  <c r="E136" i="9"/>
  <c r="E137" i="9"/>
  <c r="E138" i="9"/>
  <c r="E139" i="9"/>
  <c r="E140" i="9"/>
  <c r="E88" i="3"/>
  <c r="G88" i="3" s="1"/>
  <c r="E89" i="3"/>
  <c r="G89" i="3" s="1"/>
  <c r="E90" i="3"/>
  <c r="G90" i="3" s="1"/>
  <c r="E91" i="3"/>
  <c r="G91" i="3" s="1"/>
  <c r="E92" i="3"/>
  <c r="G92" i="3" s="1"/>
  <c r="E93" i="3"/>
  <c r="G93" i="3" s="1"/>
  <c r="E94" i="3"/>
  <c r="G94" i="3" s="1"/>
  <c r="E95" i="3"/>
  <c r="G95" i="3" s="1"/>
  <c r="E96" i="3"/>
  <c r="G96" i="3" s="1"/>
  <c r="E87" i="3"/>
  <c r="G87" i="3" s="1"/>
  <c r="E72" i="2"/>
  <c r="G72" i="2" s="1"/>
  <c r="C27" i="4" s="1"/>
  <c r="E27" i="4" s="1"/>
  <c r="E73" i="2"/>
  <c r="G73" i="2" s="1"/>
  <c r="E74" i="2"/>
  <c r="G74" i="2" s="1"/>
  <c r="E75" i="2"/>
  <c r="G75" i="2" s="1"/>
  <c r="E76" i="2"/>
  <c r="G76" i="2" s="1"/>
  <c r="C43" i="4" s="1"/>
  <c r="E43" i="4" s="1"/>
  <c r="E77" i="2"/>
  <c r="G77" i="2" s="1"/>
  <c r="C44" i="4" s="1"/>
  <c r="E78" i="2"/>
  <c r="G78" i="2" s="1"/>
  <c r="C45" i="4" s="1"/>
  <c r="E71" i="2"/>
  <c r="G71" i="2" s="1"/>
  <c r="D24" i="6"/>
  <c r="F24" i="6" s="1"/>
  <c r="J36" i="9"/>
  <c r="J37" i="9"/>
  <c r="J38" i="9"/>
  <c r="J39" i="9"/>
  <c r="J40" i="9"/>
  <c r="J41" i="9"/>
  <c r="J42" i="9"/>
  <c r="J43" i="9"/>
  <c r="J44" i="9"/>
  <c r="J45" i="9"/>
  <c r="J46" i="9"/>
  <c r="J47" i="9"/>
  <c r="J48" i="9"/>
  <c r="J49" i="9"/>
  <c r="J50" i="9"/>
  <c r="J51" i="9"/>
  <c r="J52" i="9"/>
  <c r="J35" i="9"/>
  <c r="L26" i="2"/>
  <c r="N26" i="2" s="1"/>
  <c r="L27" i="2"/>
  <c r="N27" i="2" s="1"/>
  <c r="L28" i="2"/>
  <c r="N28" i="2" s="1"/>
  <c r="C19" i="4" s="1"/>
  <c r="E19" i="4" s="1"/>
  <c r="L29" i="2"/>
  <c r="N29" i="2" s="1"/>
  <c r="L30" i="2"/>
  <c r="N30" i="2" s="1"/>
  <c r="L31" i="2"/>
  <c r="N31" i="2" s="1"/>
  <c r="C54" i="4" s="1"/>
  <c r="L32" i="2"/>
  <c r="N32" i="2" s="1"/>
  <c r="L33" i="2"/>
  <c r="N33" i="2" s="1"/>
  <c r="C56" i="4" s="1"/>
  <c r="L25" i="2"/>
  <c r="N25" i="2" s="1"/>
  <c r="L35" i="3"/>
  <c r="N35" i="3" s="1"/>
  <c r="L36" i="3"/>
  <c r="N36" i="3" s="1"/>
  <c r="L37" i="3"/>
  <c r="N37" i="3" s="1"/>
  <c r="L38" i="3"/>
  <c r="N38" i="3" s="1"/>
  <c r="L39" i="3"/>
  <c r="N39" i="3" s="1"/>
  <c r="L40" i="3"/>
  <c r="N40" i="3" s="1"/>
  <c r="L41" i="3"/>
  <c r="N41" i="3" s="1"/>
  <c r="L42" i="3"/>
  <c r="N42" i="3" s="1"/>
  <c r="L34" i="3"/>
  <c r="N34" i="3" s="1"/>
  <c r="L20" i="6"/>
  <c r="E47" i="4"/>
  <c r="D20" i="6"/>
  <c r="F20" i="6" s="1"/>
  <c r="D21" i="6"/>
  <c r="D22" i="6"/>
  <c r="D23" i="6"/>
  <c r="D19" i="6"/>
  <c r="F19" i="6" s="1"/>
  <c r="E60" i="2"/>
  <c r="E21" i="4" l="1"/>
  <c r="C38" i="4"/>
  <c r="E38" i="4" s="1"/>
  <c r="C44" i="16"/>
  <c r="E44" i="16" s="1"/>
  <c r="C16" i="15"/>
  <c r="C28" i="16"/>
  <c r="E28" i="16" s="1"/>
  <c r="C21" i="15"/>
  <c r="C48" i="16"/>
  <c r="E48" i="16" s="1"/>
  <c r="C67" i="15"/>
  <c r="C20" i="16"/>
  <c r="E20" i="16" s="1"/>
  <c r="C55" i="15"/>
  <c r="C53" i="4"/>
  <c r="E53" i="4" s="1"/>
  <c r="E54" i="4"/>
  <c r="E120" i="9"/>
  <c r="E121" i="9"/>
  <c r="E122" i="9"/>
  <c r="E123" i="9"/>
  <c r="E110" i="9"/>
  <c r="E111" i="9"/>
  <c r="E112" i="9"/>
  <c r="E113" i="9"/>
  <c r="E114" i="9"/>
  <c r="E115" i="9"/>
  <c r="E116" i="9"/>
  <c r="E117" i="9"/>
  <c r="E118" i="9"/>
  <c r="E119" i="9"/>
  <c r="E75" i="3"/>
  <c r="G75" i="3" s="1"/>
  <c r="E76" i="3"/>
  <c r="G76" i="3" s="1"/>
  <c r="E77" i="3"/>
  <c r="G77" i="3" s="1"/>
  <c r="E78" i="3"/>
  <c r="G78" i="3" s="1"/>
  <c r="E79" i="3"/>
  <c r="G79" i="3" s="1"/>
  <c r="E80" i="3"/>
  <c r="G80" i="3" s="1"/>
  <c r="E81" i="3"/>
  <c r="G81" i="3" s="1"/>
  <c r="E82" i="3"/>
  <c r="G82" i="3" s="1"/>
  <c r="E83" i="3"/>
  <c r="G83" i="3" s="1"/>
  <c r="E74" i="3"/>
  <c r="G74" i="3" s="1"/>
  <c r="E61" i="2"/>
  <c r="G61" i="2" s="1"/>
  <c r="E62" i="2"/>
  <c r="G62" i="2" s="1"/>
  <c r="E63" i="2"/>
  <c r="G63" i="2" s="1"/>
  <c r="E64" i="2"/>
  <c r="G64" i="2" s="1"/>
  <c r="E65" i="2"/>
  <c r="G65" i="2" s="1"/>
  <c r="E66" i="2"/>
  <c r="G66" i="2" s="1"/>
  <c r="G60" i="2"/>
  <c r="F23" i="6"/>
  <c r="E67" i="2"/>
  <c r="G67" i="2" s="1"/>
  <c r="E92" i="9"/>
  <c r="E93" i="9"/>
  <c r="E94" i="9"/>
  <c r="E95" i="9"/>
  <c r="E96" i="9"/>
  <c r="E97" i="9"/>
  <c r="E98" i="9"/>
  <c r="E99" i="9"/>
  <c r="E100" i="9"/>
  <c r="E101" i="9"/>
  <c r="E102" i="9"/>
  <c r="E103" i="9"/>
  <c r="E104" i="9"/>
  <c r="E105" i="9"/>
  <c r="E106" i="9"/>
  <c r="E64" i="3"/>
  <c r="G64" i="3" s="1"/>
  <c r="E65" i="3"/>
  <c r="G65" i="3" s="1"/>
  <c r="E66" i="3"/>
  <c r="G66" i="3" s="1"/>
  <c r="E67" i="3"/>
  <c r="G67" i="3" s="1"/>
  <c r="E68" i="3"/>
  <c r="G68" i="3" s="1"/>
  <c r="E69" i="3"/>
  <c r="G69" i="3" s="1"/>
  <c r="E70" i="3"/>
  <c r="G70" i="3" s="1"/>
  <c r="E63" i="3"/>
  <c r="G63" i="3" s="1"/>
  <c r="E46" i="2"/>
  <c r="G46" i="2" s="1"/>
  <c r="E47" i="2"/>
  <c r="G47" i="2" s="1"/>
  <c r="E48" i="2"/>
  <c r="G48" i="2" s="1"/>
  <c r="C26" i="4" s="1"/>
  <c r="E49" i="2"/>
  <c r="G49" i="2" s="1"/>
  <c r="E50" i="2"/>
  <c r="G50" i="2" s="1"/>
  <c r="E51" i="2"/>
  <c r="G51" i="2" s="1"/>
  <c r="C52" i="4" s="1"/>
  <c r="E52" i="2"/>
  <c r="G52" i="2" s="1"/>
  <c r="C42" i="4" s="1"/>
  <c r="E53" i="2"/>
  <c r="G53" i="2" s="1"/>
  <c r="C40" i="4" s="1"/>
  <c r="E56" i="2"/>
  <c r="G56" i="2" s="1"/>
  <c r="C55" i="4" s="1"/>
  <c r="E45" i="2"/>
  <c r="G45" i="2" s="1"/>
  <c r="F22" i="6"/>
  <c r="C29" i="4" l="1"/>
  <c r="C56" i="15"/>
  <c r="C22" i="16"/>
  <c r="E22" i="16" s="1"/>
  <c r="C39" i="16"/>
  <c r="E39" i="16" s="1"/>
  <c r="C62" i="15"/>
  <c r="C55" i="16"/>
  <c r="E55" i="16" s="1"/>
  <c r="C74" i="15"/>
  <c r="C54" i="16"/>
  <c r="E54" i="16" s="1"/>
  <c r="C73" i="15"/>
  <c r="E55" i="4"/>
  <c r="E79" i="4"/>
  <c r="E40" i="4"/>
  <c r="E26" i="4"/>
  <c r="C41" i="16" l="1"/>
  <c r="E41" i="16" s="1"/>
  <c r="C63" i="15"/>
  <c r="C80" i="16"/>
  <c r="E80" i="16" s="1"/>
  <c r="C91" i="15"/>
  <c r="C27" i="16"/>
  <c r="E27" i="16" s="1"/>
  <c r="C20" i="15"/>
  <c r="C56" i="16"/>
  <c r="E56" i="16" s="1"/>
  <c r="C75" i="15"/>
  <c r="J19" i="9"/>
  <c r="J20" i="9"/>
  <c r="J21" i="9"/>
  <c r="J22" i="9"/>
  <c r="J23" i="9"/>
  <c r="J24" i="9"/>
  <c r="J25" i="9"/>
  <c r="J26" i="9"/>
  <c r="J27" i="9"/>
  <c r="J28" i="9"/>
  <c r="J29" i="9"/>
  <c r="J30" i="9"/>
  <c r="J31" i="9"/>
  <c r="E69" i="4" l="1"/>
  <c r="J20" i="4"/>
  <c r="E62" i="4"/>
  <c r="E81" i="4"/>
  <c r="E66" i="4"/>
  <c r="E65" i="4"/>
  <c r="E73" i="4"/>
  <c r="E61" i="4"/>
  <c r="T19" i="9"/>
  <c r="T20" i="9"/>
  <c r="T21" i="9"/>
  <c r="T22" i="9"/>
  <c r="T23" i="9"/>
  <c r="T24" i="9"/>
  <c r="T25" i="9"/>
  <c r="T26" i="9"/>
  <c r="T27" i="9"/>
  <c r="T28" i="9"/>
  <c r="T29" i="9"/>
  <c r="T30" i="9"/>
  <c r="T31" i="9"/>
  <c r="T32" i="9"/>
  <c r="T33" i="9"/>
  <c r="T18" i="9"/>
  <c r="O19" i="9"/>
  <c r="O20" i="9"/>
  <c r="O21" i="9"/>
  <c r="O22" i="9"/>
  <c r="O23" i="9"/>
  <c r="O24" i="9"/>
  <c r="O25" i="9"/>
  <c r="O26" i="9"/>
  <c r="O27" i="9"/>
  <c r="O28" i="9"/>
  <c r="O29" i="9"/>
  <c r="O30" i="9"/>
  <c r="O31" i="9"/>
  <c r="O32" i="9"/>
  <c r="O33" i="9"/>
  <c r="O34" i="9"/>
  <c r="O35" i="9"/>
  <c r="O36" i="9"/>
  <c r="O37" i="9"/>
  <c r="O38" i="9"/>
  <c r="O39" i="9"/>
  <c r="O40" i="9"/>
  <c r="O41" i="9"/>
  <c r="O42" i="9"/>
  <c r="O43" i="9"/>
  <c r="O18" i="9"/>
  <c r="E70" i="9"/>
  <c r="E71" i="9"/>
  <c r="E72" i="9"/>
  <c r="E73" i="9"/>
  <c r="E74" i="9"/>
  <c r="E75" i="9"/>
  <c r="E76" i="9"/>
  <c r="E77" i="9"/>
  <c r="E78" i="9"/>
  <c r="E79" i="9"/>
  <c r="E80" i="9"/>
  <c r="E81" i="9"/>
  <c r="E82" i="9"/>
  <c r="E83" i="9"/>
  <c r="E84" i="9"/>
  <c r="E85" i="9"/>
  <c r="E86" i="9"/>
  <c r="E87" i="9"/>
  <c r="E88" i="9"/>
  <c r="E69" i="9"/>
  <c r="E56" i="9"/>
  <c r="E57" i="9"/>
  <c r="E58" i="9"/>
  <c r="E59" i="9"/>
  <c r="E60" i="9"/>
  <c r="E61" i="9"/>
  <c r="E62" i="9"/>
  <c r="E63" i="9"/>
  <c r="E64" i="9"/>
  <c r="E65" i="9"/>
  <c r="E28" i="9"/>
  <c r="E46" i="9"/>
  <c r="E47" i="9"/>
  <c r="E48" i="9"/>
  <c r="E49" i="9"/>
  <c r="E50" i="9"/>
  <c r="E51" i="9"/>
  <c r="E52" i="9"/>
  <c r="E53" i="9"/>
  <c r="E54" i="9"/>
  <c r="E55" i="9"/>
  <c r="E45" i="9"/>
  <c r="E18" i="9"/>
  <c r="E19" i="9"/>
  <c r="E20" i="9"/>
  <c r="E21" i="9"/>
  <c r="E22" i="9"/>
  <c r="E23" i="9"/>
  <c r="E24" i="9"/>
  <c r="E25" i="9"/>
  <c r="E26" i="9"/>
  <c r="E27" i="9"/>
  <c r="E29" i="9"/>
  <c r="E30" i="9"/>
  <c r="E31" i="9"/>
  <c r="E32" i="9"/>
  <c r="E33" i="9"/>
  <c r="E34" i="9"/>
  <c r="E35" i="9"/>
  <c r="E36" i="9"/>
  <c r="E37" i="9"/>
  <c r="E38" i="9"/>
  <c r="E39" i="9"/>
  <c r="E40" i="9"/>
  <c r="E41" i="9"/>
  <c r="C84" i="15" l="1"/>
  <c r="C70" i="16"/>
  <c r="E70" i="16" s="1"/>
  <c r="C84" i="16"/>
  <c r="E84" i="16" s="1"/>
  <c r="C94" i="15"/>
  <c r="C110" i="16"/>
  <c r="E110" i="16" s="1"/>
  <c r="C107" i="15"/>
  <c r="C66" i="16"/>
  <c r="E66" i="16" s="1"/>
  <c r="C26" i="15"/>
  <c r="C67" i="16"/>
  <c r="E67" i="16" s="1"/>
  <c r="C27" i="15"/>
  <c r="C25" i="15"/>
  <c r="C63" i="16"/>
  <c r="E63" i="16" s="1"/>
  <c r="C74" i="16"/>
  <c r="E74" i="16" s="1"/>
  <c r="C34" i="15"/>
  <c r="C79" i="15"/>
  <c r="C62" i="16"/>
  <c r="E62" i="16" s="1"/>
  <c r="L21" i="2"/>
  <c r="N21" i="2" s="1"/>
  <c r="C59" i="4" s="1"/>
  <c r="Z22" i="3"/>
  <c r="AB22" i="3" s="1"/>
  <c r="Z23" i="3"/>
  <c r="AB23" i="3" s="1"/>
  <c r="Z24" i="3"/>
  <c r="AB24" i="3" s="1"/>
  <c r="Z25" i="3"/>
  <c r="AB25" i="3" s="1"/>
  <c r="Z26" i="3"/>
  <c r="AB26" i="3" s="1"/>
  <c r="Z27" i="3"/>
  <c r="AB27" i="3" s="1"/>
  <c r="Z28" i="3"/>
  <c r="AB28" i="3" s="1"/>
  <c r="H29" i="4" s="1"/>
  <c r="J29" i="4" s="1"/>
  <c r="Z29" i="3"/>
  <c r="AB29" i="3" s="1"/>
  <c r="Z21" i="3"/>
  <c r="AB21" i="3" s="1"/>
  <c r="Z18" i="2"/>
  <c r="AB18" i="2" s="1"/>
  <c r="C49" i="4" s="1"/>
  <c r="E49" i="4" s="1"/>
  <c r="Z17" i="2"/>
  <c r="AB17" i="2" s="1"/>
  <c r="C18" i="4" s="1"/>
  <c r="E36" i="2"/>
  <c r="E37" i="2"/>
  <c r="E38" i="2"/>
  <c r="E39" i="2"/>
  <c r="E40" i="2"/>
  <c r="E41" i="2"/>
  <c r="E35" i="2"/>
  <c r="E26" i="2"/>
  <c r="E27" i="2"/>
  <c r="E28" i="2"/>
  <c r="E29" i="2"/>
  <c r="E30" i="2"/>
  <c r="E31" i="2"/>
  <c r="E25" i="2"/>
  <c r="E18" i="2"/>
  <c r="E19" i="2"/>
  <c r="G19" i="2" s="1"/>
  <c r="C23" i="4" s="1"/>
  <c r="E20" i="2"/>
  <c r="E21" i="2"/>
  <c r="E17" i="2"/>
  <c r="L18" i="2"/>
  <c r="L19" i="2"/>
  <c r="L20" i="2"/>
  <c r="L17" i="2"/>
  <c r="X19" i="6"/>
  <c r="E59" i="3"/>
  <c r="S27" i="3"/>
  <c r="S22" i="3"/>
  <c r="S23" i="3"/>
  <c r="S24" i="3"/>
  <c r="S25" i="3"/>
  <c r="S26" i="3"/>
  <c r="S28" i="3"/>
  <c r="S29" i="3"/>
  <c r="S30" i="3"/>
  <c r="S31" i="3"/>
  <c r="S32" i="3"/>
  <c r="S33" i="3"/>
  <c r="S34" i="3"/>
  <c r="S21" i="3"/>
  <c r="L22" i="3"/>
  <c r="L23" i="3"/>
  <c r="L24" i="3"/>
  <c r="L25" i="3"/>
  <c r="L26" i="3"/>
  <c r="L27" i="3"/>
  <c r="L28" i="3"/>
  <c r="L29" i="3"/>
  <c r="L30" i="3"/>
  <c r="L21" i="3"/>
  <c r="E36" i="3"/>
  <c r="E37" i="3"/>
  <c r="E38" i="3"/>
  <c r="E39" i="3"/>
  <c r="E40" i="3"/>
  <c r="E41" i="3"/>
  <c r="E42" i="3"/>
  <c r="E43" i="3"/>
  <c r="E44" i="3"/>
  <c r="E45" i="3"/>
  <c r="E35" i="3"/>
  <c r="E22" i="3"/>
  <c r="E23" i="3"/>
  <c r="E24" i="3"/>
  <c r="E25" i="3"/>
  <c r="E26" i="3"/>
  <c r="E27" i="3"/>
  <c r="E28" i="3"/>
  <c r="E29" i="3"/>
  <c r="E30" i="3"/>
  <c r="E31" i="3"/>
  <c r="E21" i="3"/>
  <c r="C93" i="16" l="1"/>
  <c r="E93" i="16" s="1"/>
  <c r="C97" i="15"/>
  <c r="C50" i="16"/>
  <c r="E50" i="16" s="1"/>
  <c r="C69" i="15"/>
  <c r="E18" i="4"/>
  <c r="E59" i="4"/>
  <c r="J26" i="4"/>
  <c r="J18" i="9"/>
  <c r="C90" i="16" l="1"/>
  <c r="E90" i="16" s="1"/>
  <c r="C96" i="15"/>
  <c r="C19" i="16"/>
  <c r="E19" i="16" s="1"/>
  <c r="C19" i="15"/>
  <c r="C60" i="16"/>
  <c r="E60" i="16" s="1"/>
  <c r="C77" i="15"/>
  <c r="R19" i="6"/>
  <c r="L19" i="6"/>
  <c r="F21" i="6"/>
  <c r="C13" i="1" l="1"/>
  <c r="U22" i="3"/>
  <c r="U23" i="3"/>
  <c r="U24" i="3"/>
  <c r="U25" i="3"/>
  <c r="H38" i="4" s="1"/>
  <c r="U26" i="3"/>
  <c r="U27" i="3"/>
  <c r="U28" i="3"/>
  <c r="U29" i="3"/>
  <c r="H33" i="4" s="1"/>
  <c r="U30" i="3"/>
  <c r="H36" i="4" s="1"/>
  <c r="U31" i="3"/>
  <c r="U32" i="3"/>
  <c r="U33" i="3"/>
  <c r="U34" i="3"/>
  <c r="U21" i="3"/>
  <c r="N22" i="3"/>
  <c r="N23" i="3"/>
  <c r="N24" i="3"/>
  <c r="N25" i="3"/>
  <c r="N26" i="3"/>
  <c r="N27" i="3"/>
  <c r="N28" i="3"/>
  <c r="N29" i="3"/>
  <c r="N30" i="3"/>
  <c r="N21" i="3"/>
  <c r="G59" i="3"/>
  <c r="G36" i="3"/>
  <c r="G37" i="3"/>
  <c r="G38" i="3"/>
  <c r="G39" i="3"/>
  <c r="G40" i="3"/>
  <c r="G41" i="3"/>
  <c r="G42" i="3"/>
  <c r="G43" i="3"/>
  <c r="G44" i="3"/>
  <c r="G45" i="3"/>
  <c r="G35" i="3"/>
  <c r="G22" i="3"/>
  <c r="G23" i="3"/>
  <c r="G24" i="3"/>
  <c r="G25" i="3"/>
  <c r="G26" i="3"/>
  <c r="G27" i="3"/>
  <c r="G28" i="3"/>
  <c r="H31" i="4" s="1"/>
  <c r="G29" i="3"/>
  <c r="G30" i="3"/>
  <c r="G31" i="3"/>
  <c r="G21" i="3"/>
  <c r="H35" i="4" l="1"/>
  <c r="J35" i="4" s="1"/>
  <c r="J27" i="4"/>
  <c r="J37" i="4"/>
  <c r="J36" i="4"/>
  <c r="J38" i="4"/>
  <c r="J31" i="4"/>
  <c r="J33" i="4"/>
  <c r="C102" i="16" l="1"/>
  <c r="E102" i="16" s="1"/>
  <c r="C100" i="15"/>
  <c r="C101" i="16"/>
  <c r="E101" i="16" s="1"/>
  <c r="C48" i="15"/>
  <c r="C97" i="16"/>
  <c r="E97" i="16" s="1"/>
  <c r="C29" i="15"/>
  <c r="C100" i="16"/>
  <c r="E100" i="16" s="1"/>
  <c r="C99" i="15"/>
  <c r="C95" i="16"/>
  <c r="E95" i="16" s="1"/>
  <c r="C35" i="15"/>
  <c r="C91" i="16"/>
  <c r="E91" i="16" s="1"/>
  <c r="C45" i="15"/>
  <c r="C99" i="16"/>
  <c r="E99" i="16" s="1"/>
  <c r="C41" i="15"/>
  <c r="G36" i="2"/>
  <c r="E50" i="3"/>
  <c r="G50" i="3" s="1"/>
  <c r="E51" i="3"/>
  <c r="G51" i="3" s="1"/>
  <c r="E52" i="3"/>
  <c r="G52" i="3" s="1"/>
  <c r="E53" i="3"/>
  <c r="G53" i="3" s="1"/>
  <c r="E54" i="3"/>
  <c r="G54" i="3" s="1"/>
  <c r="E55" i="3"/>
  <c r="G55" i="3" s="1"/>
  <c r="E56" i="3"/>
  <c r="G56" i="3" s="1"/>
  <c r="H32" i="4" s="1"/>
  <c r="E57" i="3"/>
  <c r="G57" i="3" s="1"/>
  <c r="E58" i="3"/>
  <c r="G58" i="3" s="1"/>
  <c r="E49" i="3"/>
  <c r="G49" i="3" s="1"/>
  <c r="G37" i="2"/>
  <c r="G38" i="2"/>
  <c r="G39" i="2"/>
  <c r="G40" i="2"/>
  <c r="G41" i="2"/>
  <c r="G35" i="2"/>
  <c r="H34" i="4" l="1"/>
  <c r="J34" i="4" s="1"/>
  <c r="H45" i="4"/>
  <c r="J45" i="4" s="1"/>
  <c r="J32" i="4"/>
  <c r="J24" i="4"/>
  <c r="J23" i="4"/>
  <c r="J22" i="4"/>
  <c r="J28" i="4"/>
  <c r="J18" i="4"/>
  <c r="J25" i="4"/>
  <c r="G26" i="2"/>
  <c r="C25" i="4" s="1"/>
  <c r="G27" i="2"/>
  <c r="C28" i="4" s="1"/>
  <c r="G28" i="2"/>
  <c r="G29" i="2"/>
  <c r="G30" i="2"/>
  <c r="G31" i="2"/>
  <c r="G25" i="2"/>
  <c r="C24" i="4" s="1"/>
  <c r="N18" i="2"/>
  <c r="N19" i="2"/>
  <c r="C57" i="4" s="1"/>
  <c r="N20" i="2"/>
  <c r="C58" i="4" s="1"/>
  <c r="N17" i="2"/>
  <c r="G21" i="2"/>
  <c r="G18" i="2"/>
  <c r="G20" i="2"/>
  <c r="G17" i="2"/>
  <c r="C20" i="4" s="1"/>
  <c r="E34" i="4" l="1"/>
  <c r="C39" i="4"/>
  <c r="E39" i="4" s="1"/>
  <c r="E24" i="4"/>
  <c r="C109" i="16"/>
  <c r="E109" i="16" s="1"/>
  <c r="C30" i="15"/>
  <c r="C96" i="16"/>
  <c r="E96" i="16" s="1"/>
  <c r="C36" i="15"/>
  <c r="C98" i="16"/>
  <c r="E98" i="16" s="1"/>
  <c r="C39" i="15"/>
  <c r="C88" i="16"/>
  <c r="E88" i="16" s="1"/>
  <c r="C54" i="15"/>
  <c r="C89" i="16"/>
  <c r="E89" i="16" s="1"/>
  <c r="C44" i="15"/>
  <c r="C87" i="16"/>
  <c r="E87" i="16" s="1"/>
  <c r="C49" i="15"/>
  <c r="C82" i="16"/>
  <c r="E82" i="16" s="1"/>
  <c r="C43" i="15"/>
  <c r="C92" i="16"/>
  <c r="E92" i="16" s="1"/>
  <c r="C50" i="15"/>
  <c r="C86" i="16"/>
  <c r="E86" i="16" s="1"/>
  <c r="C53" i="15"/>
  <c r="E25" i="4"/>
  <c r="C37" i="4"/>
  <c r="E37" i="4" s="1"/>
  <c r="C38" i="16" s="1"/>
  <c r="C36" i="4"/>
  <c r="E36" i="4" s="1"/>
  <c r="C35" i="4"/>
  <c r="E35" i="4" s="1"/>
  <c r="E51" i="4"/>
  <c r="E50" i="4"/>
  <c r="E22" i="4"/>
  <c r="E45" i="4"/>
  <c r="E44" i="4"/>
  <c r="E30" i="4"/>
  <c r="E56" i="4"/>
  <c r="E28" i="4"/>
  <c r="E23" i="4"/>
  <c r="E20" i="4"/>
  <c r="E58" i="4"/>
  <c r="E57" i="4"/>
  <c r="E29" i="4"/>
  <c r="E52" i="4"/>
  <c r="E42" i="4"/>
  <c r="C32" i="15" l="1"/>
  <c r="C25" i="16"/>
  <c r="E25" i="16" s="1"/>
  <c r="C29" i="16"/>
  <c r="E29" i="16" s="1"/>
  <c r="C42" i="15"/>
  <c r="E38" i="16"/>
  <c r="C24" i="15"/>
  <c r="C21" i="16"/>
  <c r="E21" i="16" s="1"/>
  <c r="C47" i="15"/>
  <c r="C23" i="16"/>
  <c r="E23" i="16" s="1"/>
  <c r="C52" i="15"/>
  <c r="C36" i="16"/>
  <c r="E36" i="16" s="1"/>
  <c r="C22" i="15"/>
  <c r="C35" i="16"/>
  <c r="E35" i="16" s="1"/>
  <c r="C15" i="16" s="1"/>
  <c r="C46" i="15"/>
  <c r="C24" i="16"/>
  <c r="E24" i="16" s="1"/>
  <c r="C40" i="15"/>
  <c r="C37" i="16"/>
  <c r="E37" i="16" s="1"/>
  <c r="C23" i="15"/>
  <c r="C51" i="16"/>
  <c r="E51" i="16" s="1"/>
  <c r="C70" i="15"/>
  <c r="C46" i="16"/>
  <c r="E46" i="16" s="1"/>
  <c r="C38" i="15"/>
  <c r="C30" i="16"/>
  <c r="E30" i="16" s="1"/>
  <c r="C57" i="15"/>
  <c r="C45" i="16"/>
  <c r="E45" i="16" s="1"/>
  <c r="C37" i="15"/>
  <c r="C43" i="16"/>
  <c r="E43" i="16" s="1"/>
  <c r="C65" i="15"/>
  <c r="C52" i="16"/>
  <c r="E52" i="16" s="1"/>
  <c r="C71" i="15"/>
  <c r="C53" i="16"/>
  <c r="E53" i="16" s="1"/>
  <c r="C72" i="15"/>
  <c r="C57" i="16"/>
  <c r="E57" i="16" s="1"/>
  <c r="C76" i="15"/>
  <c r="C26" i="16"/>
  <c r="E26" i="16" s="1"/>
  <c r="C51" i="15"/>
  <c r="C31" i="16"/>
  <c r="E31" i="16" s="1"/>
  <c r="C58" i="15"/>
  <c r="C40" i="16"/>
  <c r="E40" i="16" s="1"/>
  <c r="C31" i="15"/>
  <c r="C58" i="16"/>
  <c r="E58" i="16" s="1"/>
  <c r="C17" i="15"/>
  <c r="C59" i="16"/>
  <c r="E59" i="16" s="1"/>
  <c r="C18" i="15"/>
  <c r="C13" i="16" l="1"/>
  <c r="F13" i="1" s="1"/>
  <c r="I13" i="1"/>
</calcChain>
</file>

<file path=xl/sharedStrings.xml><?xml version="1.0" encoding="utf-8"?>
<sst xmlns="http://schemas.openxmlformats.org/spreadsheetml/2006/main" count="2551" uniqueCount="645">
  <si>
    <t>Mendocino Bench</t>
  </si>
  <si>
    <t>SEATING</t>
  </si>
  <si>
    <t>Project</t>
  </si>
  <si>
    <t>Quantity</t>
  </si>
  <si>
    <t>LANDSCAPING</t>
  </si>
  <si>
    <t>Material</t>
  </si>
  <si>
    <t>Quantity Each</t>
  </si>
  <si>
    <t>Total</t>
  </si>
  <si>
    <t>2x2x8ft</t>
  </si>
  <si>
    <t>2x4x8ft</t>
  </si>
  <si>
    <t>4x4x8ft</t>
  </si>
  <si>
    <t>2 ½in Deck Screws (lbs)</t>
  </si>
  <si>
    <t>Potting Soil (Cubic Feet)</t>
  </si>
  <si>
    <t>2x6x8ft</t>
  </si>
  <si>
    <t>3/8 x 3 ½in Galvanized Carriage Bolts</t>
  </si>
  <si>
    <t>3/8in Galvanized  Washers</t>
  </si>
  <si>
    <t>3/8in Galvanized Nuts</t>
  </si>
  <si>
    <t>MISCELLANEOUS</t>
  </si>
  <si>
    <t>Double Shade Structure</t>
  </si>
  <si>
    <t>4x4x12ft</t>
  </si>
  <si>
    <t>4x4x10ft</t>
  </si>
  <si>
    <t>80lb Bag Concrete</t>
  </si>
  <si>
    <t>0.5in Galvanized Nuts</t>
  </si>
  <si>
    <t>0.5in Galvanized Washers</t>
  </si>
  <si>
    <t>0.5inx8in Galvanized Carriage Bolts</t>
  </si>
  <si>
    <t>H2.5A Rafter Ties</t>
  </si>
  <si>
    <t>LS30-R Skewable Angle Braces</t>
  </si>
  <si>
    <t>3/8" Long Drill Bit</t>
  </si>
  <si>
    <t>2.5in Deck Screws 5lb box</t>
  </si>
  <si>
    <t>1.5in N8 Nails-2lb box</t>
  </si>
  <si>
    <t>Metal Roofing Screws-5lb box</t>
  </si>
  <si>
    <t>Miter Saw</t>
  </si>
  <si>
    <t>Pencil</t>
  </si>
  <si>
    <t>Tape Measure</t>
  </si>
  <si>
    <t>Safety Glasses</t>
  </si>
  <si>
    <t>Carpenter's Square</t>
  </si>
  <si>
    <t>Drill</t>
  </si>
  <si>
    <t>Screwdriver Bit</t>
  </si>
  <si>
    <t>1/4" Drill Bit</t>
  </si>
  <si>
    <t>Level</t>
  </si>
  <si>
    <t>Hammer</t>
  </si>
  <si>
    <t>Miter saw</t>
  </si>
  <si>
    <t>Planter Box</t>
  </si>
  <si>
    <t>Landscape Timbers</t>
  </si>
  <si>
    <t>NOTE</t>
  </si>
  <si>
    <t>1/2" Long Drill Bit</t>
  </si>
  <si>
    <t>Ladder</t>
  </si>
  <si>
    <t>3/4" Socket w/ Ratchet</t>
  </si>
  <si>
    <t>9/16" Socket w/ Ratchet</t>
  </si>
  <si>
    <t>Post Hole Digger</t>
  </si>
  <si>
    <t>Fill Dirt (Cubic Feet)</t>
  </si>
  <si>
    <t>2x4x10ft</t>
  </si>
  <si>
    <t>2x6x12ft</t>
  </si>
  <si>
    <t>1/4" Long Drill Bit</t>
  </si>
  <si>
    <t>Tool</t>
  </si>
  <si>
    <t>ADA Adult Picnic Table</t>
  </si>
  <si>
    <t>Raised Dog Bed</t>
  </si>
  <si>
    <t>Sanding Sponge</t>
  </si>
  <si>
    <t>Recommended</t>
  </si>
  <si>
    <t>Adjustments</t>
  </si>
  <si>
    <t>Total Volunteer Count:</t>
  </si>
  <si>
    <t>Recommended Volunteers</t>
  </si>
  <si>
    <t>Final Volunteer Total</t>
  </si>
  <si>
    <t>Volunteers Per Each</t>
  </si>
  <si>
    <t>Plants</t>
  </si>
  <si>
    <t>2x2x68"</t>
  </si>
  <si>
    <t>2x2x61"</t>
  </si>
  <si>
    <t>2x2x71"</t>
  </si>
  <si>
    <t>4x4x32"</t>
  </si>
  <si>
    <t>4x4x19.5"</t>
  </si>
  <si>
    <t>2x4x68"</t>
  </si>
  <si>
    <t>2x4x71"</t>
  </si>
  <si>
    <t>2x4x8.5"</t>
  </si>
  <si>
    <t>4x4x23.5" w/ 45 degree angled cuts</t>
  </si>
  <si>
    <t>2x4x18" w/ 10 degree angled cuts</t>
  </si>
  <si>
    <t>2x4x21.5" w/ 10 degree angled cuts</t>
  </si>
  <si>
    <t>2x4x26" w/ 45 degree angled cuts</t>
  </si>
  <si>
    <t>2x4x22.5" w/ 45 degree angled cuts</t>
  </si>
  <si>
    <t>Total Required</t>
  </si>
  <si>
    <t>Landscape Timbers 31"</t>
  </si>
  <si>
    <t>Landscape Timbers 24"</t>
  </si>
  <si>
    <t>3/8" Long Drill Brit</t>
  </si>
  <si>
    <t>6in Galvanized Nails (lbs)</t>
  </si>
  <si>
    <t>25' Extension Cord</t>
  </si>
  <si>
    <t>Drill Charging Station</t>
  </si>
  <si>
    <t>Purpose of this form:</t>
  </si>
  <si>
    <t>1x4x8ft</t>
  </si>
  <si>
    <t>1/8in Split Point Drill Bit</t>
  </si>
  <si>
    <t>Utility Knife</t>
  </si>
  <si>
    <t>1/8" Split Point Drill Bit</t>
  </si>
  <si>
    <t>3'x6' Table</t>
  </si>
  <si>
    <t>To select the individual projects that will be completed, and provide an estimate of the total number of volunteers.</t>
  </si>
  <si>
    <t>Information entered on this form will serve as the basis for all other calculations in the document (e.g. quantity of materials/tools, volunteer count, and shopping lists)</t>
  </si>
  <si>
    <t>To provide a breakdown of the number of volunteers required for each project, as well as a total volunteer count, and provide the user with the ability to alter the actual number of volunteers as they see fit.</t>
  </si>
  <si>
    <t>Assumption:</t>
  </si>
  <si>
    <t>2x6x72"</t>
  </si>
  <si>
    <t>2x6x8'</t>
  </si>
  <si>
    <t>2x6x65.75" (angled)</t>
  </si>
  <si>
    <t>2x6x39.25" (angled)</t>
  </si>
  <si>
    <t>2x4x34.25" (angled)</t>
  </si>
  <si>
    <t>2x4x32" (angled)</t>
  </si>
  <si>
    <t>4x4x36" (angled)</t>
  </si>
  <si>
    <t>1x4x41.5"</t>
  </si>
  <si>
    <t>1x4x40.75"</t>
  </si>
  <si>
    <t>1x4x50"</t>
  </si>
  <si>
    <t>1x4x12.75"</t>
  </si>
  <si>
    <t>1x4x12" (painted white for nameplate)</t>
  </si>
  <si>
    <r>
      <rPr>
        <b/>
        <sz val="12"/>
        <color theme="1"/>
        <rFont val="Arial"/>
        <family val="2"/>
      </rPr>
      <t xml:space="preserve">Purpose of this form: </t>
    </r>
    <r>
      <rPr>
        <sz val="12"/>
        <color theme="1"/>
        <rFont val="Arial"/>
        <family val="2"/>
      </rPr>
      <t>Provide the total count of</t>
    </r>
    <r>
      <rPr>
        <b/>
        <sz val="12"/>
        <color theme="1"/>
        <rFont val="Arial"/>
        <family val="2"/>
      </rPr>
      <t xml:space="preserve"> </t>
    </r>
    <r>
      <rPr>
        <b/>
        <sz val="12"/>
        <color rgb="FFFF9933"/>
        <rFont val="Arial"/>
        <family val="2"/>
      </rPr>
      <t>PROJECT DAY</t>
    </r>
    <r>
      <rPr>
        <sz val="12"/>
        <color rgb="FFFF9933"/>
        <rFont val="Arial"/>
        <family val="2"/>
      </rPr>
      <t xml:space="preserve"> </t>
    </r>
    <r>
      <rPr>
        <sz val="12"/>
        <color theme="1"/>
        <rFont val="Arial"/>
        <family val="2"/>
      </rPr>
      <t>tools and materials for each project. No adjustments should be made on this page.</t>
    </r>
  </si>
  <si>
    <r>
      <t xml:space="preserve">Notes: </t>
    </r>
    <r>
      <rPr>
        <sz val="12"/>
        <color theme="1"/>
        <rFont val="Arial"/>
        <family val="2"/>
      </rPr>
      <t>Tools or materials being donated by partner organizations (e.g. safety equipment from 3M) should be listed as negative items in the Adjustments column.</t>
    </r>
  </si>
  <si>
    <r>
      <t xml:space="preserve">***Tools Highlighted in </t>
    </r>
    <r>
      <rPr>
        <b/>
        <sz val="12"/>
        <color rgb="FF00B0F0"/>
        <rFont val="Arial"/>
        <family val="2"/>
      </rPr>
      <t>BLUE</t>
    </r>
    <r>
      <rPr>
        <sz val="12"/>
        <color rgb="FF00B0F0"/>
        <rFont val="Arial"/>
        <family val="2"/>
      </rPr>
      <t xml:space="preserve"> </t>
    </r>
    <r>
      <rPr>
        <sz val="12"/>
        <rFont val="Arial"/>
        <family val="2"/>
      </rPr>
      <t>will be needed for prep</t>
    </r>
  </si>
  <si>
    <r>
      <t xml:space="preserve">Purpose of this form: </t>
    </r>
    <r>
      <rPr>
        <sz val="12"/>
        <color theme="1"/>
        <rFont val="Arial"/>
        <family val="2"/>
      </rPr>
      <t>To provide recommended, and final, material counts on a by-project basis</t>
    </r>
  </si>
  <si>
    <t>Homer Buckets</t>
  </si>
  <si>
    <t>If adding "insurance" tools to a specific project, do it here. Non-specified "insurance" tools adjustments should be made on Master Tools Shopping List</t>
  </si>
  <si>
    <t>TABLE OF CONTENTS</t>
  </si>
  <si>
    <t xml:space="preserve">     -This page provides pictues or each of the projects included in the document.</t>
  </si>
  <si>
    <t xml:space="preserve">     -Clicking a picture will take you to the prep and build plans for that project.</t>
  </si>
  <si>
    <t xml:space="preserve">     -Should be the first page you use when planning your project.</t>
  </si>
  <si>
    <t xml:space="preserve">     -This page will help you choose designs that fit the asthetic and functional needs of your recipient, and also fit within the skillsets of your volunteers.</t>
  </si>
  <si>
    <t>PROJECT SELECTION</t>
  </si>
  <si>
    <t xml:space="preserve">     -Once you reviewed the pictures and plans of the projects, use this page to enter the quantity of each project you plan on completing. </t>
  </si>
  <si>
    <t xml:space="preserve">     -Enter accurate numbers on this page. The numbers you input here will affect the rest of the document.</t>
  </si>
  <si>
    <t xml:space="preserve">     -The "Total Volunteer Count" tab at the top of the page keeps track of the total number of volunteers recommended to complete the selected projects in 4 hours. </t>
  </si>
  <si>
    <t>PLANNING TABS</t>
  </si>
  <si>
    <t>ORGANIZATION TABS</t>
  </si>
  <si>
    <t>PROJECT DAY TABS</t>
  </si>
  <si>
    <t>VOLUNTEER COUNT</t>
  </si>
  <si>
    <t xml:space="preserve">     -This page provides the number of volunteers required for each project, as well as a total volunteer count.</t>
  </si>
  <si>
    <t>MATERIALS</t>
  </si>
  <si>
    <t>Make insurance materials adjustments - if adding to a specific project do it here. DO NOT use this page to sort materials on project day.</t>
  </si>
  <si>
    <t xml:space="preserve">     -This page provides recommended and final material counts for each project, as well as space to make adjustments. </t>
  </si>
  <si>
    <t>TOOLS</t>
  </si>
  <si>
    <t>MASTER SHOPPING LIST</t>
  </si>
  <si>
    <t xml:space="preserve">     -This page provides the total count of tools and materials needed to complete the ENTIRE project, as well as space to make adjustments.</t>
  </si>
  <si>
    <t xml:space="preserve">     -This page provides the recommended and final tool counts for each project, as well as space to make adjustments.</t>
  </si>
  <si>
    <t xml:space="preserve">     -The "Adjustments" column on this page should be used to add insurance materials to the ENTIRE project, not a single task.</t>
  </si>
  <si>
    <t>-For instance, if you have a particularly skilled group of volunteers, you may choose to reduce the number of volunteers for your project from the recommended number.</t>
  </si>
  <si>
    <t>-Use the "Adjustments" column to build in a surplus of tools and materials that are not designated for a specific task (e.g. extra tape measures, safety glasses, screws, or nails)</t>
  </si>
  <si>
    <t xml:space="preserve">     -Use the values in the "Total" column to help you make purchase decisions. These numbers should match your store quote.</t>
  </si>
  <si>
    <t xml:space="preserve">     -This page provides the count of PROJECT DAY tools and materials for each task. </t>
  </si>
  <si>
    <t>-Any "Adjustments" you made on earlier pages are not reflected on this page. This page provides the minimum amounts of tools and materials needed to complete a project.</t>
  </si>
  <si>
    <t xml:space="preserve">     -Use this page on PROJECT DAY to divide up tools and materials for each task.</t>
  </si>
  <si>
    <r>
      <rPr>
        <b/>
        <sz val="11"/>
        <rFont val="Arial"/>
        <family val="2"/>
      </rPr>
      <t>PICTURES &amp; PLANS</t>
    </r>
  </si>
  <si>
    <r>
      <t xml:space="preserve">-The </t>
    </r>
    <r>
      <rPr>
        <b/>
        <sz val="12"/>
        <color rgb="FFFF9933"/>
        <rFont val="Arial"/>
        <family val="2"/>
      </rPr>
      <t>VOLUNTEER COUNT</t>
    </r>
    <r>
      <rPr>
        <sz val="11"/>
        <color theme="1"/>
        <rFont val="Arial"/>
        <family val="2"/>
      </rPr>
      <t xml:space="preserve"> tab will provide by-project breakdown of the volunteer count. </t>
    </r>
  </si>
  <si>
    <r>
      <t xml:space="preserve">     -The </t>
    </r>
    <r>
      <rPr>
        <b/>
        <sz val="12"/>
        <color rgb="FFFF8B8B"/>
        <rFont val="Arial"/>
        <family val="2"/>
      </rPr>
      <t>PINK</t>
    </r>
    <r>
      <rPr>
        <sz val="11"/>
        <rFont val="Arial"/>
        <family val="2"/>
      </rPr>
      <t xml:space="preserve"> column provides the number of volunteers needed to complete ONE of a particular project.</t>
    </r>
  </si>
  <si>
    <r>
      <t xml:space="preserve">     -The </t>
    </r>
    <r>
      <rPr>
        <b/>
        <sz val="12"/>
        <color rgb="FFFFD757"/>
        <rFont val="Arial"/>
        <family val="2"/>
      </rPr>
      <t>YELLOW</t>
    </r>
    <r>
      <rPr>
        <b/>
        <sz val="11"/>
        <color rgb="FFFFD757"/>
        <rFont val="Arial"/>
        <family val="2"/>
      </rPr>
      <t xml:space="preserve"> </t>
    </r>
    <r>
      <rPr>
        <sz val="11"/>
        <rFont val="Arial"/>
        <family val="2"/>
      </rPr>
      <t>column provides the recommended number of volunteers to complete the total number of each project you entered on the</t>
    </r>
    <r>
      <rPr>
        <b/>
        <sz val="12"/>
        <color rgb="FFFF9933"/>
        <rFont val="Arial"/>
        <family val="2"/>
      </rPr>
      <t xml:space="preserve"> PROJECT SELECTION</t>
    </r>
    <r>
      <rPr>
        <sz val="11"/>
        <rFont val="Arial"/>
        <family val="2"/>
      </rPr>
      <t xml:space="preserve"> tab.</t>
    </r>
  </si>
  <si>
    <r>
      <t xml:space="preserve">     -The </t>
    </r>
    <r>
      <rPr>
        <b/>
        <sz val="12"/>
        <color theme="1"/>
        <rFont val="Arial"/>
        <family val="2"/>
      </rPr>
      <t>WHITE</t>
    </r>
    <r>
      <rPr>
        <sz val="11"/>
        <color theme="1"/>
        <rFont val="Arial"/>
        <family val="2"/>
      </rPr>
      <t xml:space="preserve"> column is a space for you to adjust the number of volunteers you wish to assign to a particular project.</t>
    </r>
  </si>
  <si>
    <r>
      <t>-The recommendations in the</t>
    </r>
    <r>
      <rPr>
        <sz val="11"/>
        <color rgb="FFFFD757"/>
        <rFont val="Arial"/>
        <family val="2"/>
      </rPr>
      <t xml:space="preserve"> </t>
    </r>
    <r>
      <rPr>
        <b/>
        <sz val="12"/>
        <color rgb="FFFFD757"/>
        <rFont val="Arial"/>
        <family val="2"/>
      </rPr>
      <t>YELLOW</t>
    </r>
    <r>
      <rPr>
        <sz val="11"/>
        <color rgb="FFFFD757"/>
        <rFont val="Arial"/>
        <family val="2"/>
      </rPr>
      <t xml:space="preserve"> </t>
    </r>
    <r>
      <rPr>
        <sz val="11"/>
        <color theme="1"/>
        <rFont val="Arial"/>
        <family val="2"/>
      </rPr>
      <t>column are based on a typical Team Depot project. You may choose to change the number for many reasons.</t>
    </r>
  </si>
  <si>
    <r>
      <t xml:space="preserve">-To increase or decrease the number of volunteers assigned to a particular project, simply enter a positive or negative number in the </t>
    </r>
    <r>
      <rPr>
        <b/>
        <sz val="12"/>
        <color theme="1"/>
        <rFont val="Arial"/>
        <family val="2"/>
      </rPr>
      <t>WHITE</t>
    </r>
    <r>
      <rPr>
        <b/>
        <sz val="11"/>
        <color theme="1"/>
        <rFont val="Arial"/>
        <family val="2"/>
      </rPr>
      <t xml:space="preserve"> </t>
    </r>
    <r>
      <rPr>
        <sz val="11"/>
        <color theme="1"/>
        <rFont val="Arial"/>
        <family val="2"/>
      </rPr>
      <t>column.</t>
    </r>
  </si>
  <si>
    <r>
      <t xml:space="preserve">-Changes made in the </t>
    </r>
    <r>
      <rPr>
        <b/>
        <sz val="12"/>
        <color theme="1"/>
        <rFont val="Arial"/>
        <family val="2"/>
      </rPr>
      <t>WHITE</t>
    </r>
    <r>
      <rPr>
        <sz val="11"/>
        <color theme="1"/>
        <rFont val="Arial"/>
        <family val="2"/>
      </rPr>
      <t xml:space="preserve"> "Adjustments" column will be reflected in the </t>
    </r>
    <r>
      <rPr>
        <b/>
        <sz val="12"/>
        <color rgb="FF97C777"/>
        <rFont val="Arial"/>
        <family val="2"/>
      </rPr>
      <t>GREEN</t>
    </r>
    <r>
      <rPr>
        <b/>
        <sz val="11"/>
        <color rgb="FF97C777"/>
        <rFont val="Arial"/>
        <family val="2"/>
      </rPr>
      <t xml:space="preserve"> </t>
    </r>
    <r>
      <rPr>
        <sz val="11"/>
        <rFont val="Arial"/>
        <family val="2"/>
      </rPr>
      <t>"Total" column, as well as in the "Total Volunteer Count" box at the top of the page.</t>
    </r>
  </si>
  <si>
    <r>
      <t xml:space="preserve">     -The </t>
    </r>
    <r>
      <rPr>
        <b/>
        <sz val="12"/>
        <color rgb="FFFF8B8B"/>
        <rFont val="Arial"/>
        <family val="2"/>
      </rPr>
      <t>PINK</t>
    </r>
    <r>
      <rPr>
        <sz val="11"/>
        <color theme="1"/>
        <rFont val="Arial"/>
        <family val="2"/>
      </rPr>
      <t xml:space="preserve"> column provides the minimum number of each material required to complete ONE of the selected task.</t>
    </r>
  </si>
  <si>
    <r>
      <t xml:space="preserve">     -The </t>
    </r>
    <r>
      <rPr>
        <b/>
        <sz val="12"/>
        <color rgb="FFFFD757"/>
        <rFont val="Arial"/>
        <family val="2"/>
      </rPr>
      <t>YELLOW</t>
    </r>
    <r>
      <rPr>
        <b/>
        <sz val="11"/>
        <color theme="1"/>
        <rFont val="Arial"/>
        <family val="2"/>
      </rPr>
      <t xml:space="preserve"> </t>
    </r>
    <r>
      <rPr>
        <sz val="11"/>
        <color theme="1"/>
        <rFont val="Arial"/>
        <family val="2"/>
      </rPr>
      <t xml:space="preserve">column provides the number of each material recommended for your project (i.e. the "Quantity Each" column multiplied by the number of each project you selected on the </t>
    </r>
    <r>
      <rPr>
        <b/>
        <sz val="12"/>
        <color rgb="FFFF9933"/>
        <rFont val="Arial"/>
        <family val="2"/>
      </rPr>
      <t>PROJECT SELECTION</t>
    </r>
    <r>
      <rPr>
        <sz val="11"/>
        <color theme="1"/>
        <rFont val="Arial"/>
        <family val="2"/>
      </rPr>
      <t xml:space="preserve"> tab).</t>
    </r>
  </si>
  <si>
    <r>
      <t xml:space="preserve">     -If you would like to add insurance materials to a particular project (e.g. extra 2x4x8s in case cutting mistakes are made) make those additions in the </t>
    </r>
    <r>
      <rPr>
        <b/>
        <sz val="12"/>
        <color theme="1"/>
        <rFont val="Arial"/>
        <family val="2"/>
      </rPr>
      <t>WHITE</t>
    </r>
    <r>
      <rPr>
        <b/>
        <sz val="11"/>
        <color theme="1"/>
        <rFont val="Arial"/>
        <family val="2"/>
      </rPr>
      <t xml:space="preserve"> </t>
    </r>
    <r>
      <rPr>
        <sz val="11"/>
        <color theme="1"/>
        <rFont val="Arial"/>
        <family val="2"/>
      </rPr>
      <t>"Adjustments" column.</t>
    </r>
  </si>
  <si>
    <r>
      <t xml:space="preserve">     -Changes made to the "Adjustments" column will be reflected in the </t>
    </r>
    <r>
      <rPr>
        <b/>
        <sz val="12"/>
        <color rgb="FF97C777"/>
        <rFont val="Arial"/>
        <family val="2"/>
      </rPr>
      <t>GREEN</t>
    </r>
    <r>
      <rPr>
        <b/>
        <sz val="11"/>
        <color theme="1"/>
        <rFont val="Arial"/>
        <family val="2"/>
      </rPr>
      <t xml:space="preserve"> </t>
    </r>
    <r>
      <rPr>
        <sz val="11"/>
        <color theme="1"/>
        <rFont val="Arial"/>
        <family val="2"/>
      </rPr>
      <t>"Total" column.</t>
    </r>
  </si>
  <si>
    <r>
      <t xml:space="preserve">     -The </t>
    </r>
    <r>
      <rPr>
        <b/>
        <sz val="12"/>
        <color rgb="FFFF8B8B"/>
        <rFont val="Arial"/>
        <family val="2"/>
      </rPr>
      <t>PINK</t>
    </r>
    <r>
      <rPr>
        <sz val="11"/>
        <color theme="1"/>
        <rFont val="Arial"/>
        <family val="2"/>
      </rPr>
      <t xml:space="preserve"> column provides the minimum number of each tool required to complete ONE of the selected task.</t>
    </r>
  </si>
  <si>
    <r>
      <t xml:space="preserve">     -The </t>
    </r>
    <r>
      <rPr>
        <b/>
        <sz val="12"/>
        <color rgb="FFFFD757"/>
        <rFont val="Arial"/>
        <family val="2"/>
      </rPr>
      <t>YELLOW</t>
    </r>
    <r>
      <rPr>
        <sz val="11"/>
        <color theme="1"/>
        <rFont val="Arial"/>
        <family val="2"/>
      </rPr>
      <t xml:space="preserve"> column provides the number of each tool recommended for your project (i.e. the "Quantity Each" column multiplied by the number of each project you selectd on the </t>
    </r>
    <r>
      <rPr>
        <b/>
        <sz val="12"/>
        <color rgb="FFFF9933"/>
        <rFont val="Arial"/>
        <family val="2"/>
      </rPr>
      <t>PROJECT</t>
    </r>
    <r>
      <rPr>
        <b/>
        <sz val="11"/>
        <color rgb="FFFF9933"/>
        <rFont val="Arial"/>
        <family val="2"/>
      </rPr>
      <t xml:space="preserve"> </t>
    </r>
    <r>
      <rPr>
        <b/>
        <sz val="12"/>
        <color rgb="FFFF9933"/>
        <rFont val="Arial"/>
        <family val="2"/>
      </rPr>
      <t>SELECTION</t>
    </r>
    <r>
      <rPr>
        <sz val="11"/>
        <color theme="1"/>
        <rFont val="Arial"/>
        <family val="2"/>
      </rPr>
      <t xml:space="preserve"> tab).</t>
    </r>
  </si>
  <si>
    <r>
      <t xml:space="preserve">     -If you would like to add insurance tools to a particular project (e.g. extra drill bits in case one breaks) make those additions in the </t>
    </r>
    <r>
      <rPr>
        <b/>
        <sz val="12"/>
        <color theme="1"/>
        <rFont val="Arial"/>
        <family val="2"/>
      </rPr>
      <t>WHITE</t>
    </r>
    <r>
      <rPr>
        <sz val="11"/>
        <color theme="1"/>
        <rFont val="Arial"/>
        <family val="2"/>
      </rPr>
      <t xml:space="preserve"> "Adjustments" column</t>
    </r>
  </si>
  <si>
    <r>
      <t xml:space="preserve">     -The numbers in the "Recommended" columns come from the "Total" columns on the </t>
    </r>
    <r>
      <rPr>
        <b/>
        <sz val="12"/>
        <color theme="4" tint="-0.249977111117893"/>
        <rFont val="Arial"/>
        <family val="2"/>
      </rPr>
      <t>MATERIALS</t>
    </r>
    <r>
      <rPr>
        <b/>
        <sz val="11"/>
        <color theme="1"/>
        <rFont val="Arial"/>
        <family val="2"/>
      </rPr>
      <t xml:space="preserve"> </t>
    </r>
    <r>
      <rPr>
        <sz val="11"/>
        <color theme="1"/>
        <rFont val="Arial"/>
        <family val="2"/>
      </rPr>
      <t xml:space="preserve">and </t>
    </r>
    <r>
      <rPr>
        <b/>
        <sz val="12"/>
        <color theme="4" tint="-0.249977111117893"/>
        <rFont val="Arial"/>
        <family val="2"/>
      </rPr>
      <t>TOOLS</t>
    </r>
    <r>
      <rPr>
        <sz val="11"/>
        <color theme="1"/>
        <rFont val="Arial"/>
        <family val="2"/>
      </rPr>
      <t xml:space="preserve"> tabs (i.e. any per task adjustments you have made will already be reflected here)</t>
    </r>
  </si>
  <si>
    <t>BY PROJECT TOOLS &amp; MATERIALS</t>
  </si>
  <si>
    <r>
      <t xml:space="preserve">     -The totals on this page are based on the recommended amounts from the </t>
    </r>
    <r>
      <rPr>
        <b/>
        <sz val="12"/>
        <color theme="4" tint="-0.249977111117893"/>
        <rFont val="Arial"/>
        <family val="2"/>
      </rPr>
      <t>MATERIALS</t>
    </r>
    <r>
      <rPr>
        <b/>
        <sz val="11"/>
        <color theme="1"/>
        <rFont val="Arial"/>
        <family val="2"/>
      </rPr>
      <t xml:space="preserve"> </t>
    </r>
    <r>
      <rPr>
        <sz val="11"/>
        <color theme="1"/>
        <rFont val="Arial"/>
        <family val="2"/>
      </rPr>
      <t xml:space="preserve">and </t>
    </r>
    <r>
      <rPr>
        <b/>
        <sz val="12"/>
        <color theme="4" tint="-0.249977111117893"/>
        <rFont val="Arial"/>
        <family val="2"/>
      </rPr>
      <t>TOOLS</t>
    </r>
    <r>
      <rPr>
        <sz val="11"/>
        <color theme="1"/>
        <rFont val="Arial"/>
        <family val="2"/>
      </rPr>
      <t xml:space="preserve"> pages.</t>
    </r>
  </si>
  <si>
    <t>0.5" Galvanized Nuts</t>
  </si>
  <si>
    <t>0.5" Galvanized Washers</t>
  </si>
  <si>
    <t>0.5"x8" Galvanized Carriage Bolts</t>
  </si>
  <si>
    <t>3/8" Galvanized Nuts</t>
  </si>
  <si>
    <t>3/8" Galvanized  Washers</t>
  </si>
  <si>
    <t>2 ½" Deck Screws (lbs)</t>
  </si>
  <si>
    <t>3/8" x 3 ½" Galvanized Carriage Bolts</t>
  </si>
  <si>
    <t>1 1/4" Exterior Philips Screws - 1lb Box</t>
  </si>
  <si>
    <t>6" Galvanized Nails (lbs)</t>
  </si>
  <si>
    <t>½"x8" Galvanized Carriage Bolts</t>
  </si>
  <si>
    <t>½" Galvanized Washers</t>
  </si>
  <si>
    <t>½" Galvanized Nuts</t>
  </si>
  <si>
    <t>1½" N8 Nails-2lb box</t>
  </si>
  <si>
    <t>2½" Deck Screws (lbs)</t>
  </si>
  <si>
    <t>3/8 x 3½" Galvanized Carriage Bolts</t>
  </si>
  <si>
    <t>1¼" Exterior Philips Screws -1lb Box</t>
  </si>
  <si>
    <t>Broadstreet Bench</t>
  </si>
  <si>
    <t>2x6x10ft</t>
  </si>
  <si>
    <t>N8 Simpson Nails (lbs)</t>
  </si>
  <si>
    <t>½"x8" Carriage Bolts</t>
  </si>
  <si>
    <t>½"x6" Carriage Bolts</t>
  </si>
  <si>
    <t>Corner Braces</t>
  </si>
  <si>
    <t>0.5"x6" Galvanized Carriage Bolts</t>
  </si>
  <si>
    <t>4x4x37.25"</t>
  </si>
  <si>
    <t>4x4x18"</t>
  </si>
  <si>
    <t>4x4x19.75"</t>
  </si>
  <si>
    <t>2x6x40"</t>
  </si>
  <si>
    <t>2x6x26.75"</t>
  </si>
  <si>
    <t>2x6x51"</t>
  </si>
  <si>
    <t>2x4x18.75"</t>
  </si>
  <si>
    <t>Planter Bench</t>
  </si>
  <si>
    <t>2x12x86"</t>
  </si>
  <si>
    <t>2x12x29"</t>
  </si>
  <si>
    <t>2x6x36" angled</t>
  </si>
  <si>
    <t>2x6x96" angled</t>
  </si>
  <si>
    <t>4x4x27"</t>
  </si>
  <si>
    <t>Raised Planter Bench</t>
  </si>
  <si>
    <t>2x12x10ft</t>
  </si>
  <si>
    <t>3" Deck Screws (lbs)</t>
  </si>
  <si>
    <t>3"Deck Screws 1lb box</t>
  </si>
  <si>
    <t>4x4x31"</t>
  </si>
  <si>
    <t>4x4x24"</t>
  </si>
  <si>
    <t>2x4x31"</t>
  </si>
  <si>
    <t>Hinged Trash Container</t>
  </si>
  <si>
    <t>2x4x12ft</t>
  </si>
  <si>
    <t>1x6x6ft</t>
  </si>
  <si>
    <t>3" Hinges</t>
  </si>
  <si>
    <t>Gate Latch</t>
  </si>
  <si>
    <t>Bag of Concrete (80lb)</t>
  </si>
  <si>
    <t>6D Galvanized Nails (lbs)</t>
  </si>
  <si>
    <t>Tree Bench</t>
  </si>
  <si>
    <t>0.5"x8" Galvanized Screws</t>
  </si>
  <si>
    <t>Final Adjustments - Materials</t>
  </si>
  <si>
    <r>
      <t xml:space="preserve">Purpose of this form: </t>
    </r>
    <r>
      <rPr>
        <sz val="12"/>
        <color theme="1"/>
        <rFont val="Arial"/>
        <family val="2"/>
      </rPr>
      <t xml:space="preserve">Use this form to make adjustments to the total amounts of materials required for the project.  </t>
    </r>
  </si>
  <si>
    <t>Extra tools and materials added to this form should serve as general "insurance" materials for the overall project. Adjustments being made to specific projects should be made on the Materials and Tools tabs.</t>
  </si>
  <si>
    <t>2x4x43" (angled)</t>
  </si>
  <si>
    <t>2x6x36½" (angled)</t>
  </si>
  <si>
    <t>4x4x16"</t>
  </si>
  <si>
    <t>2x4x8"</t>
  </si>
  <si>
    <t>Use this form to sort the materials and tools you will be using for each task on your project day.</t>
  </si>
  <si>
    <t>Final Adjustments - Tools</t>
  </si>
  <si>
    <t>Master Shopping List</t>
  </si>
  <si>
    <t>Item</t>
  </si>
  <si>
    <t>Total Number to Purchase</t>
  </si>
  <si>
    <r>
      <t xml:space="preserve">Purpose of this form: </t>
    </r>
    <r>
      <rPr>
        <sz val="12"/>
        <color theme="1"/>
        <rFont val="Arial"/>
        <family val="2"/>
      </rPr>
      <t>Use this form to decide exactly how many of each item to include on your store quote.</t>
    </r>
  </si>
  <si>
    <t>All of your purchase decisions should be based on this page.</t>
  </si>
  <si>
    <t>To show only tools/materials you will need to purchase, click this button and follow the directions below.</t>
  </si>
  <si>
    <t>-Click the "Number Filters" Dropdown, and select "Greater Than"</t>
  </si>
  <si>
    <t>-Enter "0" into the blank box next to "is greater than"</t>
  </si>
  <si>
    <t>-Hit "OK"</t>
  </si>
  <si>
    <t>-If you make changes to other parts of this document, run the filter again to make sure any changes in the data are included on your shopping list.</t>
  </si>
  <si>
    <t>If you have any questions, concerns, comments, or changes, please email us at Team_Depot@homedepot.com</t>
  </si>
  <si>
    <r>
      <rPr>
        <b/>
        <sz val="12"/>
        <color theme="1"/>
        <rFont val="Arial"/>
        <family val="2"/>
      </rPr>
      <t xml:space="preserve">Purpose of this form: </t>
    </r>
    <r>
      <rPr>
        <sz val="12"/>
        <color theme="1"/>
        <rFont val="Arial"/>
        <family val="2"/>
      </rPr>
      <t>To provide recommended, and final, tool counts on a by-project basis. Do not use this page to sort materials and tools at the project site.</t>
    </r>
  </si>
  <si>
    <t>Raised Planter Box</t>
  </si>
  <si>
    <t>Adjustments (+/-)</t>
  </si>
  <si>
    <t xml:space="preserve">Example:                    10     </t>
  </si>
  <si>
    <t>-2</t>
  </si>
  <si>
    <t>Y</t>
  </si>
  <si>
    <t>=                    Z</t>
  </si>
  <si>
    <t>X          +</t>
  </si>
  <si>
    <t>=    Z</t>
  </si>
  <si>
    <t>=  Z</t>
  </si>
  <si>
    <t>X                   +</t>
  </si>
  <si>
    <t>SHADE STRUCTURES</t>
  </si>
  <si>
    <t>Shade Structure</t>
  </si>
  <si>
    <t>8D Galvanized Nails - 2lb box</t>
  </si>
  <si>
    <t>4x8ft Lattice Pieces</t>
  </si>
  <si>
    <t>8d Galvanized Nals - 2lb Box</t>
  </si>
  <si>
    <t>1.5" N8 Nails - 2lb box</t>
  </si>
  <si>
    <t>Planter Bench Shade Structure</t>
  </si>
  <si>
    <t>3" Deck Screws 1lb box</t>
  </si>
  <si>
    <t>1" N8 Galvanized Nails - 2lb box</t>
  </si>
  <si>
    <t>1" Finishing Nails - 2lb box</t>
  </si>
  <si>
    <t>H2.5A Galvanized Rafter Ties</t>
  </si>
  <si>
    <t>1/2"x8" Galvanized Carriage Bolts</t>
  </si>
  <si>
    <t>1/2"x6" Galvanized Carriage Bolts</t>
  </si>
  <si>
    <t>1/2"x6" Galvanized Lag Screws</t>
  </si>
  <si>
    <t>1/2" Galvanized Washers</t>
  </si>
  <si>
    <t>1/2" Galvanized Nuts</t>
  </si>
  <si>
    <t>Fill Material (Cubic Feet)</t>
  </si>
  <si>
    <t>Circular Saw</t>
  </si>
  <si>
    <t>Chalk Line</t>
  </si>
  <si>
    <t>6" Galvanized Nails - lbs</t>
  </si>
  <si>
    <t>0.5"x6" Lag Screws</t>
  </si>
  <si>
    <t>2x4ft Lattice Pieces</t>
  </si>
  <si>
    <t>2x8ft Lattice Pieces</t>
  </si>
  <si>
    <t>24"x92" Lattice Pieces</t>
  </si>
  <si>
    <t>Little Library</t>
  </si>
  <si>
    <t>1/2"x4x8ft Plywood Piece</t>
  </si>
  <si>
    <t>3x4ft Plexiglass Sheet</t>
  </si>
  <si>
    <t>1" Deck Screws - lbs</t>
  </si>
  <si>
    <t>2.5" Deck Screws - lbs</t>
  </si>
  <si>
    <t>3" Lag Screws</t>
  </si>
  <si>
    <t>Wood Glue</t>
  </si>
  <si>
    <t>Bag of Concrete (80lbs)</t>
  </si>
  <si>
    <t>Jig Saw</t>
  </si>
  <si>
    <t>1/8" Drill Bit</t>
  </si>
  <si>
    <t>1/2"x4x8ft Plywood</t>
  </si>
  <si>
    <t>1" Deck Screws (lbs)</t>
  </si>
  <si>
    <t>1/8" Long Drill Bit</t>
  </si>
  <si>
    <t>4'x4'x60"</t>
  </si>
  <si>
    <t>2'x6'x19"</t>
  </si>
  <si>
    <t>22"x11.5" Plywood</t>
  </si>
  <si>
    <t>19"x10.75" Plywood</t>
  </si>
  <si>
    <t>13"x15" Plexiglass</t>
  </si>
  <si>
    <t>4'x4'x10.75" (angled)</t>
  </si>
  <si>
    <t>12"x27.125" Plywood (Picket-Shaped)</t>
  </si>
  <si>
    <t>19"x21.125" Plywood (One with 16.5"x14/125" window)</t>
  </si>
  <si>
    <t>18.5"x16.125" Plywood (One with 11.125"x13.5" window)</t>
  </si>
  <si>
    <t>Laying Sod</t>
  </si>
  <si>
    <t>Sod</t>
  </si>
  <si>
    <t>Kid's Chair</t>
  </si>
  <si>
    <t>1x3x8ft</t>
  </si>
  <si>
    <t>1x2x8ft</t>
  </si>
  <si>
    <t>2" Deck Screws (lbs)</t>
  </si>
  <si>
    <t>1¼” Galvanized Screws (lbs)</t>
  </si>
  <si>
    <t>1x3x11"</t>
  </si>
  <si>
    <t>1x2x13¼"</t>
  </si>
  <si>
    <t>1x2x26"</t>
  </si>
  <si>
    <t>1x3x12½"</t>
  </si>
  <si>
    <t>1x3x11¾”</t>
  </si>
  <si>
    <t>Outdoor Classroom</t>
  </si>
  <si>
    <t>Outdoor Clasroom</t>
  </si>
  <si>
    <t>Outdoorr Classroom</t>
  </si>
  <si>
    <t xml:space="preserve">Level </t>
  </si>
  <si>
    <t>Marking Paint</t>
  </si>
  <si>
    <t>2x4x48"</t>
  </si>
  <si>
    <t>4x4x30"</t>
  </si>
  <si>
    <t>Kreg Jig</t>
  </si>
  <si>
    <t>¼”x4x8ft plywood</t>
  </si>
  <si>
    <t>¾”x4x8ft plywood</t>
  </si>
  <si>
    <t>1¼” Pocket Hole Screws (lbs)</t>
  </si>
  <si>
    <t>Kid's Craft Table</t>
  </si>
  <si>
    <t>Wood Filler</t>
  </si>
  <si>
    <t>1x12x12ft</t>
  </si>
  <si>
    <t>3/4"x4x8ft plywood</t>
  </si>
  <si>
    <t>1x12x32"</t>
  </si>
  <si>
    <t>1x3x24"</t>
  </si>
  <si>
    <t>1x2x24"</t>
  </si>
  <si>
    <t>1x12x24"</t>
  </si>
  <si>
    <t>1x2x11-1/4"</t>
  </si>
  <si>
    <t>2x2x20-1/4"</t>
  </si>
  <si>
    <t>1x2x46-1/2"</t>
  </si>
  <si>
    <t>1x2x21"</t>
  </si>
  <si>
    <t>1-3/4"x24"x48" plywood</t>
  </si>
  <si>
    <t>Arbor Lattice</t>
  </si>
  <si>
    <t>2x8 Lattice Pieces</t>
  </si>
  <si>
    <t>2x6x5ft</t>
  </si>
  <si>
    <t xml:space="preserve">2x2x30" </t>
  </si>
  <si>
    <t>Bean Bag Toss (Cornhole)</t>
  </si>
  <si>
    <t>1-5/8” deck screws - 1lbs</t>
  </si>
  <si>
    <t>1-5/8" Deck Screws (lbs)</t>
  </si>
  <si>
    <t>4” hole saw drill attachment</t>
  </si>
  <si>
    <t>3/8" Drill bit</t>
  </si>
  <si>
    <t>9/16" Cresent Wrench</t>
  </si>
  <si>
    <t>Set of Bean Bags</t>
  </si>
  <si>
    <t xml:space="preserve">Spray Spar Polyurethane (can) </t>
  </si>
  <si>
    <t>Spray Spar Polyurethane (can)</t>
  </si>
  <si>
    <t>4" hole saw attachment</t>
  </si>
  <si>
    <t xml:space="preserve">Paint Brush/Roller Multipack </t>
  </si>
  <si>
    <t>2x4x21"</t>
  </si>
  <si>
    <t>2x4x4ft</t>
  </si>
  <si>
    <t>2ftx4ft plywood</t>
  </si>
  <si>
    <t>2x4x11-1/2ft</t>
  </si>
  <si>
    <t>Butcher's Block Picnic Bench</t>
  </si>
  <si>
    <t>2x2x6ft</t>
  </si>
  <si>
    <t>2-1/2" deck screws - lbs</t>
  </si>
  <si>
    <t>3" deck screws - lbs</t>
  </si>
  <si>
    <t>Sod Pallet - 500 sq. ft.</t>
  </si>
  <si>
    <t>Fertilier - lbs</t>
  </si>
  <si>
    <t>Laying Sod - 1,500 sq.ft.</t>
  </si>
  <si>
    <t>Lawn Roller</t>
  </si>
  <si>
    <t>Shovel</t>
  </si>
  <si>
    <t>Landscaping Rake</t>
  </si>
  <si>
    <t>Fertilizer - lbs</t>
  </si>
  <si>
    <t>1/8" drill bit</t>
  </si>
  <si>
    <t>4x4x13"</t>
  </si>
  <si>
    <t xml:space="preserve">4x4x29" </t>
  </si>
  <si>
    <t xml:space="preserve">4x4x8" </t>
  </si>
  <si>
    <t xml:space="preserve">2x4x48" </t>
  </si>
  <si>
    <t xml:space="preserve">2x4x15" </t>
  </si>
  <si>
    <t xml:space="preserve">2x6x15" </t>
  </si>
  <si>
    <t xml:space="preserve">2x2x45" </t>
  </si>
  <si>
    <t>Butterfly Garden</t>
  </si>
  <si>
    <t>Plants/Flowers (adjust as needed)</t>
  </si>
  <si>
    <t>1-1/2” N8 nails - lbs</t>
  </si>
  <si>
    <t>60d 6” galvanized nails - lbs</t>
  </si>
  <si>
    <t>1.5" N8 Nails - 1lb box</t>
  </si>
  <si>
    <r>
      <rPr>
        <b/>
        <sz val="10"/>
        <color theme="1"/>
        <rFont val="Arial"/>
        <family val="2"/>
      </rPr>
      <t xml:space="preserve">Purpose of this form: </t>
    </r>
    <r>
      <rPr>
        <sz val="10"/>
        <color theme="1"/>
        <rFont val="Arial"/>
        <family val="2"/>
      </rPr>
      <t xml:space="preserve">To provide a proximate total price on a by-project basis. </t>
    </r>
  </si>
  <si>
    <t>Prices are based off GA stores: 144 (Snellville)</t>
  </si>
  <si>
    <t>Master Pricing List</t>
  </si>
  <si>
    <t>Price</t>
  </si>
  <si>
    <t>Total Project Cost:</t>
  </si>
  <si>
    <t xml:space="preserve">Trellis Planter Bench </t>
  </si>
  <si>
    <t>Trellis Planter Bench</t>
  </si>
  <si>
    <t>Tellis Planter Bench</t>
  </si>
  <si>
    <t>4x4x8' boards</t>
  </si>
  <si>
    <t>4x4x10' boards</t>
  </si>
  <si>
    <t>4x8' lattice</t>
  </si>
  <si>
    <t>½"x6" galvanized carriage bolts</t>
  </si>
  <si>
    <t>½" galvanized washers</t>
  </si>
  <si>
    <t>½" galvanized nuts</t>
  </si>
  <si>
    <t>Plants/flowers</t>
  </si>
  <si>
    <t>2 ½" deck screws - 1lbs</t>
  </si>
  <si>
    <t>60d 6" galvanized nails - 1 lbs</t>
  </si>
  <si>
    <t>3/4 Socket Wrench</t>
  </si>
  <si>
    <t>4x4x31" pieces</t>
  </si>
  <si>
    <t>4x4x24" pieces</t>
  </si>
  <si>
    <t>2x4x31" pieces</t>
  </si>
  <si>
    <t>2x6x10' pieces</t>
  </si>
  <si>
    <t>2x2x32" pieces</t>
  </si>
  <si>
    <t>24"x66" lattice pieces</t>
  </si>
  <si>
    <t>1/2"x8” galvanized carriage bolt</t>
  </si>
  <si>
    <t>1/2" galvanized nuts</t>
  </si>
  <si>
    <t>1/2" galvanized washer</t>
  </si>
  <si>
    <t>H2.5A rafter ties</t>
  </si>
  <si>
    <t>LS30-R skewable angle braces</t>
  </si>
  <si>
    <t>80 lbs. bag of concrete</t>
  </si>
  <si>
    <t>2-1/2” deck screw - lbs</t>
  </si>
  <si>
    <t>1-1/2” Simpson N8 nails - lbs</t>
  </si>
  <si>
    <t>9/64" Drill Bit</t>
  </si>
  <si>
    <t>1x6x6ft picket</t>
  </si>
  <si>
    <t>1-1/4" Finishing Nails</t>
  </si>
  <si>
    <t>Cresent Wrench Set</t>
  </si>
  <si>
    <t>3" Lag Screws - each</t>
  </si>
  <si>
    <t>2½" Deck Screws 1lb box</t>
  </si>
  <si>
    <t>Console Cubby Shelves</t>
  </si>
  <si>
    <t>2x12x8ft</t>
  </si>
  <si>
    <t>1-1/4” screws - 1lbs</t>
  </si>
  <si>
    <t>2” screws - 1lbs</t>
  </si>
  <si>
    <t>1-1/4" finishing nails - 1lbs</t>
  </si>
  <si>
    <t>2” finishing nails - 1lbs</t>
  </si>
  <si>
    <t>1 1/4" pocket hole screws - 100-pack</t>
  </si>
  <si>
    <t>2 1/2" pocket hole screws - 125-pack</t>
  </si>
  <si>
    <t>5/32" Drill bit</t>
  </si>
  <si>
    <t>2" Finishing Nails - 1 lbs</t>
  </si>
  <si>
    <t>2-1/2" Pocket Hole Screws - 1 lbs</t>
  </si>
  <si>
    <t>5/32" Drill Bit</t>
  </si>
  <si>
    <t>2 – 1x12 @ 30 1/4” (Sides)</t>
  </si>
  <si>
    <t>1x12x63-1/2" (Top)</t>
  </si>
  <si>
    <t>1x12x62” (Shelves)</t>
  </si>
  <si>
    <t>1x12x14” (Vertical Dividers)</t>
  </si>
  <si>
    <t>1x2x63-1/2" (Top &amp; Bottom Trim)</t>
  </si>
  <si>
    <t>1x2x28” (Vertical Trim)</t>
  </si>
  <si>
    <t>1x2x14” (Shelf Trim)</t>
  </si>
  <si>
    <t>2x4 Potting Station</t>
  </si>
  <si>
    <t>2x4 Potting Bench</t>
  </si>
  <si>
    <t>2” exterior self-tapping screws - 124-pack</t>
  </si>
  <si>
    <t>1x4x10ft</t>
  </si>
  <si>
    <t>2-1/2" exterior self-tapping screws - 154-pack</t>
  </si>
  <si>
    <t>2x4x61-1/2” (back legs)</t>
  </si>
  <si>
    <t>2x4x35-1/4” (front legs)</t>
  </si>
  <si>
    <t>2x4x22” (side aprons)</t>
  </si>
  <si>
    <t>1x4x39” (front aprons, short shelf boards, back shelf)</t>
  </si>
  <si>
    <t>1x4x42” (long shelf boards, back boards)</t>
  </si>
  <si>
    <t>1x4x24” both ends cut at 45 degrees, long point to short point measurement (cross support)</t>
  </si>
  <si>
    <t>2-1/2" Pocket Hole Screw</t>
  </si>
  <si>
    <t>2" Self-tapping Screws - 124-pack</t>
  </si>
  <si>
    <t>2-1/2" Self-tapping Screws - 154-pack</t>
  </si>
  <si>
    <t>2" Self-Tapping Screws - 124-pack</t>
  </si>
  <si>
    <t xml:space="preserve">Drill </t>
  </si>
  <si>
    <t>Total Materials Cost:</t>
  </si>
  <si>
    <t>Potting Soil (2 Cubic Feet)</t>
  </si>
  <si>
    <t>Fill Dirt (1 Cubic Feet)</t>
  </si>
  <si>
    <t>6" Galvanized Nails (30-lbs)</t>
  </si>
  <si>
    <t>6D Galvanized Nails (1-lbs)</t>
  </si>
  <si>
    <t xml:space="preserve">Planter Box </t>
  </si>
  <si>
    <t>6" Galvanized Nails - 30 lbs</t>
  </si>
  <si>
    <t>6" Galvanized Nails - 30-lbs</t>
  </si>
  <si>
    <t>60d 6” galvanized nails - 30 lbs</t>
  </si>
  <si>
    <t>0.5"x6" Lag Screws - 25-pack</t>
  </si>
  <si>
    <t>Potting soil - 2 cu ft</t>
  </si>
  <si>
    <t>Fill material - 1 cu ft</t>
  </si>
  <si>
    <t>Fill Material (1 Cubic Feet)</t>
  </si>
  <si>
    <t>0.5"x8" Galvanized Screws - 10-pack</t>
  </si>
  <si>
    <t>½" x 8" Galvanized Screws - 10-pack</t>
  </si>
  <si>
    <t>3/8" x 3 ½" Galvanized Carriage Bolts - 25-pack</t>
  </si>
  <si>
    <t>3/8 x 3½" Galvanized Carriage Bolts - 25-pack</t>
  </si>
  <si>
    <t>3/8" Galvanized  Washers - 25-pack</t>
  </si>
  <si>
    <t>3/8" Galvanized Nuts - 25-pack</t>
  </si>
  <si>
    <t>Mendocino Bench*</t>
  </si>
  <si>
    <t>Planter Box*</t>
  </si>
  <si>
    <t>Planter Bench*</t>
  </si>
  <si>
    <t>Planter Bench Shade Structure*</t>
  </si>
  <si>
    <t>Arbor Lattice*</t>
  </si>
  <si>
    <t>Butterfly Garden*</t>
  </si>
  <si>
    <t>Trellis Planter Bench*</t>
  </si>
  <si>
    <t xml:space="preserve">* Material quanities need to be considered on a per project basis. </t>
  </si>
  <si>
    <t>4x8ft Lattice</t>
  </si>
  <si>
    <t>2-1/2" 8D galvinized nails - 10lbs</t>
  </si>
  <si>
    <t>2-1/2" 8D Galvinized Nail - 10lbs</t>
  </si>
  <si>
    <t>2-1/2” 8d galvanized nails - 10lbs</t>
  </si>
  <si>
    <t>2-1/2" 8D galvanized nails - 10lbs</t>
  </si>
  <si>
    <t>7" Carriage Bolt</t>
  </si>
  <si>
    <t>Barn Door Bookcase</t>
  </si>
  <si>
    <t>1/4" plywood 4x8 full sheet</t>
  </si>
  <si>
    <t>48” barn door hardware kit</t>
  </si>
  <si>
    <t>Brad Nailer</t>
  </si>
  <si>
    <t>1x12x6ft</t>
  </si>
  <si>
    <t>1x12x8ft</t>
  </si>
  <si>
    <t>1x12x10ft</t>
  </si>
  <si>
    <t>48" Barn Door Hardware Kit</t>
  </si>
  <si>
    <t>2” trim screws - 100-pack</t>
  </si>
  <si>
    <t>1-1/4" pocket hole screws - 100-pack</t>
  </si>
  <si>
    <t>2" Trim Srews - 100-pack</t>
  </si>
  <si>
    <t>3/4" brad nails - 1000-pack</t>
  </si>
  <si>
    <t>3/4" Brad Nails - 1000-pack</t>
  </si>
  <si>
    <t>1x12x72"</t>
  </si>
  <si>
    <t>1x2x23-5/8"</t>
  </si>
  <si>
    <t>1x12x23-5/8</t>
  </si>
  <si>
    <t>1/3x51" top</t>
  </si>
  <si>
    <t>1/12x51" top</t>
  </si>
  <si>
    <t>1/4"x25"x72-3/4" back</t>
  </si>
  <si>
    <t>2x2x72"</t>
  </si>
  <si>
    <t>1x4x46-1/2"</t>
  </si>
  <si>
    <t>1x2x65"</t>
  </si>
  <si>
    <t>1x4x66"</t>
  </si>
  <si>
    <t>1x4x16"</t>
  </si>
  <si>
    <t>1x4x22-5/8"</t>
  </si>
  <si>
    <t>1/4"x23"x66" plywood</t>
  </si>
  <si>
    <t>Beginner Farm Table</t>
  </si>
  <si>
    <t>Wood glue </t>
  </si>
  <si>
    <t>Watco Danish Oil  </t>
  </si>
  <si>
    <t>Wood Filler (color matching)</t>
  </si>
  <si>
    <t>Watco Danish Oil</t>
  </si>
  <si>
    <t>2-3/4" Self-tapping Wood Screws - 100-pack</t>
  </si>
  <si>
    <t>2x4x28-1/2" - end leg sets</t>
  </si>
  <si>
    <t>2x4x75-1/2" - side aprons</t>
  </si>
  <si>
    <t>2x4x80" - bottom stretcher</t>
  </si>
  <si>
    <t>2x4x25-1/2" (middle support)</t>
  </si>
  <si>
    <t>2x6x92-5/8" (tabletop boards)</t>
  </si>
  <si>
    <t>Counter Height Garden Boxes</t>
  </si>
  <si>
    <t>Counter Heigh Garden Boxes</t>
  </si>
  <si>
    <t>1x3x8 cedar boards</t>
  </si>
  <si>
    <t>1/2"x7” carriage bolts</t>
  </si>
  <si>
    <t>1/2” nuts</t>
  </si>
  <si>
    <t>1-1/2” galvanized screws</t>
  </si>
  <si>
    <t>1/2" Washers</t>
  </si>
  <si>
    <t xml:space="preserve">roll of 1/4" hardware cloth 50x24" </t>
  </si>
  <si>
    <t>Counter Height Garden Box</t>
  </si>
  <si>
    <t>1x8x8</t>
  </si>
  <si>
    <t>1x8x8ft</t>
  </si>
  <si>
    <t>Counter Heigh Garden Box</t>
  </si>
  <si>
    <t>1x8x24"</t>
  </si>
  <si>
    <t>1x3x6'24"</t>
  </si>
  <si>
    <t>24x50 Hardware Cloth</t>
  </si>
  <si>
    <t>1x8x48"</t>
  </si>
  <si>
    <t>1×4x8ft</t>
  </si>
  <si>
    <t>Wood Stain (optional)</t>
  </si>
  <si>
    <t>Wood Stain</t>
  </si>
  <si>
    <t>Cushion</t>
  </si>
  <si>
    <t>Kid’s Adirondack Chair</t>
  </si>
  <si>
    <t>1×2x8ft</t>
  </si>
  <si>
    <t>1×3x8ft</t>
  </si>
  <si>
    <t>1-1/4″ Screws - 1lbs</t>
  </si>
  <si>
    <t>2″ Screws - 1lbs</t>
  </si>
  <si>
    <t>1×4x25-1/2″ (Stringers)</t>
  </si>
  <si>
    <t>1×4x15″ (Front Apron)</t>
  </si>
  <si>
    <t>1×2x15″ (Seat Slat, Main)</t>
  </si>
  <si>
    <t>1×3x15″ (Seat Slat, Front)</t>
  </si>
  <si>
    <t>1×3x13″ (Front Legs)</t>
  </si>
  <si>
    <t>1×2x14-1/2″ (Arm Supports)</t>
  </si>
  <si>
    <t>1×3x20-3/4″ (Back Slats)</t>
  </si>
  <si>
    <t>1×3x14-1/2″ (Arm Rests)</t>
  </si>
  <si>
    <t>1×2x13-1/2″ (Back Trim)</t>
  </si>
  <si>
    <t>1×4x13-1/2″ (Back Apron)</t>
  </si>
  <si>
    <t>1×2x16-1/2″ (Back Support)</t>
  </si>
  <si>
    <t>Modern Outdoor Chair</t>
  </si>
  <si>
    <t>2-3/4" self tapping deck screws</t>
  </si>
  <si>
    <t>25" x 25" seat cushion (optional)</t>
  </si>
  <si>
    <t>2x4x22-1/4" - Legs</t>
  </si>
  <si>
    <t>2x6x28-1/2" - Side Slats</t>
  </si>
  <si>
    <t>2x4x31-1/2" - Arm Rests</t>
  </si>
  <si>
    <t>2x6x25" - Front and Back Slats</t>
  </si>
  <si>
    <t>2x4x25" - Front Top Slat and Back Top</t>
  </si>
  <si>
    <t>2x2x25-1/2" - Inside Cleat</t>
  </si>
  <si>
    <t>2x4x25" - Seat Slats (can get away with just 4)</t>
  </si>
  <si>
    <t>PRICE</t>
  </si>
  <si>
    <t xml:space="preserve">     -This page provides an approximate cost for the ENTIRE project.</t>
  </si>
  <si>
    <t xml:space="preserve">     -Prices are based off GA stores: 144 (Snellville)</t>
  </si>
  <si>
    <r>
      <t xml:space="preserve">     -The </t>
    </r>
    <r>
      <rPr>
        <b/>
        <sz val="11"/>
        <color theme="9" tint="-0.249977111117893"/>
        <rFont val="Arial"/>
        <family val="2"/>
      </rPr>
      <t>GREEN</t>
    </r>
    <r>
      <rPr>
        <sz val="11"/>
        <color theme="1"/>
        <rFont val="Arial"/>
        <family val="2"/>
      </rPr>
      <t xml:space="preserve"> column provides the total number of materials and tools needed for the project.</t>
    </r>
  </si>
  <si>
    <r>
      <t xml:space="preserve">     -These numbers are derived from the </t>
    </r>
    <r>
      <rPr>
        <b/>
        <sz val="11"/>
        <color theme="8" tint="-0.249977111117893"/>
        <rFont val="Arial"/>
        <family val="2"/>
      </rPr>
      <t>FINAL ADJUSTMENT</t>
    </r>
    <r>
      <rPr>
        <sz val="11"/>
        <color theme="1"/>
        <rFont val="Arial"/>
        <family val="2"/>
      </rPr>
      <t xml:space="preserve"> tab and can be adjusted there.</t>
    </r>
  </si>
  <si>
    <t>Octagon Picnic Table</t>
  </si>
  <si>
    <t>Greenhouse</t>
  </si>
  <si>
    <t>Greenhosue</t>
  </si>
  <si>
    <t>12’ x 26" standard corrugated plastic greenhouse panels</t>
  </si>
  <si>
    <t>L flashing (optional for the corners)</t>
  </si>
  <si>
    <t>You'll need either metal gussets for the trusses or to cut plywood ones from 1/2" plywood</t>
  </si>
  <si>
    <t>3” screws</t>
  </si>
  <si>
    <t>Tin screws - 300-pack</t>
  </si>
  <si>
    <t>4' long ribbing strips - 100-pack</t>
  </si>
  <si>
    <t>8’ tin panel</t>
  </si>
  <si>
    <t xml:space="preserve">12’ tin panels </t>
  </si>
  <si>
    <t xml:space="preserve">8’ x 26" wide standard corrugated plastic greenhouse panel </t>
  </si>
  <si>
    <t>2x4x118-3/8”</t>
  </si>
  <si>
    <t>2X4x32”</t>
  </si>
  <si>
    <t>2X4x144”</t>
  </si>
  <si>
    <t>2X4x42-½”</t>
  </si>
  <si>
    <t>2X4x81-½”</t>
  </si>
  <si>
    <t>2X4x3-3/8”</t>
  </si>
  <si>
    <t>2X4x117-7/8”</t>
  </si>
  <si>
    <t xml:space="preserve">2X4x48” </t>
  </si>
  <si>
    <t xml:space="preserve">2X4x55-3/8 </t>
  </si>
  <si>
    <t xml:space="preserve">2X4x55-¼” </t>
  </si>
  <si>
    <t>2X4x141”</t>
  </si>
  <si>
    <t xml:space="preserve">2X4x47-1/4” </t>
  </si>
  <si>
    <t xml:space="preserve">metal gussets </t>
  </si>
  <si>
    <t>2-1/2” screws</t>
  </si>
  <si>
    <t>2-1/2" pocket hole screws - 125-pack</t>
  </si>
  <si>
    <t> 2x6x8ft</t>
  </si>
  <si>
    <t xml:space="preserve">2x4x62" </t>
  </si>
  <si>
    <t xml:space="preserve">2x4x30-1/2" </t>
  </si>
  <si>
    <t xml:space="preserve">2x4x29-15/16" </t>
  </si>
  <si>
    <t>2x6x4-9/16"</t>
  </si>
  <si>
    <t>2x6x9-1/2"</t>
  </si>
  <si>
    <t>2x6x14-7/16"</t>
  </si>
  <si>
    <t xml:space="preserve">2x6x19-5/16" </t>
  </si>
  <si>
    <t>2x6x24-1/4"</t>
  </si>
  <si>
    <t xml:space="preserve">2x6x32-15/16" </t>
  </si>
  <si>
    <t xml:space="preserve">2x4x95" </t>
  </si>
  <si>
    <t xml:space="preserve">2x4x46-3/4" </t>
  </si>
  <si>
    <t xml:space="preserve">2x4x46-7/16" </t>
  </si>
  <si>
    <t xml:space="preserve">2x6x31-13/16" </t>
  </si>
  <si>
    <t>2x6x36-3/4"</t>
  </si>
  <si>
    <t>For full functionality of the Playbook please click 'Enable Editing' when it appears in the pop-up</t>
  </si>
  <si>
    <t>Adult Picnic Table</t>
  </si>
  <si>
    <t>2X4 Console Cubby Shelves</t>
  </si>
  <si>
    <t>HOW WE OPERATE</t>
  </si>
  <si>
    <t>WE PARTNER WITH ORGANIZATIONS AND INFLUENCERS ACROSS THE U.S. TO MAKE A DIFFERENCE</t>
  </si>
  <si>
    <t>Click pictures for project plans.</t>
  </si>
  <si>
    <t>Butcher Block Bench</t>
  </si>
  <si>
    <r>
      <rPr>
        <b/>
        <sz val="24"/>
        <color theme="1"/>
        <rFont val="Arial"/>
        <family val="2"/>
      </rPr>
      <t xml:space="preserve">Purpose of this tab: </t>
    </r>
    <r>
      <rPr>
        <sz val="24"/>
        <color theme="1"/>
        <rFont val="Arial"/>
        <family val="2"/>
      </rPr>
      <t>Provide pictures of the projects and links to the project plans to help you make project planning decisions.</t>
    </r>
  </si>
  <si>
    <t xml:space="preserve">     -All volunteer counts are based on the standard 3.5 hour Team Depot Project timeline, please make adjustments as needed. </t>
  </si>
  <si>
    <r>
      <rPr>
        <u val="double"/>
        <sz val="14"/>
        <color theme="1"/>
        <rFont val="Arial"/>
        <family val="2"/>
      </rPr>
      <t>All volunteer counts are based on the standard 3.5 hour Team Depot Project timeline</t>
    </r>
    <r>
      <rPr>
        <sz val="14"/>
        <color theme="1"/>
        <rFont val="Arial"/>
        <family val="2"/>
      </rPr>
      <t>. Adjustments to the volunteer count may need to be made depending on the skill level or availability of volunteers.</t>
    </r>
  </si>
  <si>
    <t>1-1/2” galvanized screws - 1 lbs</t>
  </si>
  <si>
    <t>4' long ribbing strips - 6-pack</t>
  </si>
  <si>
    <r>
      <t xml:space="preserve">DISCLAIMER
</t>
    </r>
    <r>
      <rPr>
        <b/>
        <i/>
        <sz val="11"/>
        <color rgb="FFFF0000"/>
        <rFont val="Arial"/>
        <family val="2"/>
      </rPr>
      <t>The information contained in this website is for general information purposes only. The information is provided by third parties unrelated to The Home Depot Foundation and while we endeavor to keep the information up to date and correct, we make no representations or warranties of any kind, express or implied, about the completeness, accuracy, reliability, suitability or availability with respect to the website or the information, products, services, or related graphics contained on the website for any purpose. Any reliance you place on such information is therefore strictly at your own risk. In no event will we be liable for any loss or damage including without limitation, indirect or consequential loss or damages, personal injury or death, or any loss or damages whatsoever arising from, or in connection with, the use of this website.  
In addition, by utilizing the project plans in this website, you are releasing The Home Depot Foundation, KABOOM! and all other partners from all liability, costs and damages which might arise from using the instructions and materials contained within each plan.</t>
    </r>
  </si>
  <si>
    <t>Indoor/Outdoor Chair with 2X4's</t>
  </si>
  <si>
    <t>Kid's Desk</t>
  </si>
  <si>
    <t>2-1/2" Screw</t>
  </si>
  <si>
    <t>Seat Cushions - 25x25" (Optional)</t>
  </si>
  <si>
    <t>Wood Stain - 1 qt (option)</t>
  </si>
  <si>
    <t>3/4" Plywood - 4x8</t>
  </si>
  <si>
    <t>1-1/4" Screws</t>
  </si>
  <si>
    <t>Indoor/Outdoor Chair with 2x4's</t>
  </si>
  <si>
    <t>5/32 Countersink Drill Bit</t>
  </si>
  <si>
    <t>5/32 Drill Bit</t>
  </si>
  <si>
    <t>5/32" Countersink Drill bit</t>
  </si>
  <si>
    <t>5/32" Countersink Drill Bit</t>
  </si>
  <si>
    <t>2x2x30"</t>
  </si>
  <si>
    <t>2x2x14"</t>
  </si>
  <si>
    <t>2x2x20"</t>
  </si>
  <si>
    <t>3/4"x24"x18" plywood</t>
  </si>
  <si>
    <t>3/4"x5"x20" plywood</t>
  </si>
  <si>
    <t>3/4"x5x15-1/4" plyood</t>
  </si>
  <si>
    <t>3/4"x14"x20" plywood</t>
  </si>
  <si>
    <t>2-1/2" Screws - 1lbs</t>
  </si>
  <si>
    <t>Cushion 25x25 (optional)</t>
  </si>
  <si>
    <t>2x4x(Top:33”; Bottom: 30-7/8”) trapexoidal</t>
  </si>
  <si>
    <t>2x4x29" parallelogram piece</t>
  </si>
  <si>
    <t>2x4x4" parallelogram piece</t>
  </si>
  <si>
    <t>2x4x(Top:41-1/6";Bottom:38-15/16")</t>
  </si>
  <si>
    <t>2x4x(Top:36-3/4";Bottom:34-5/8")</t>
  </si>
  <si>
    <t>Kids Desk</t>
  </si>
  <si>
    <t>Total Cost (Materials):</t>
  </si>
  <si>
    <t>Total Price Cost (Materials &amp; Tools):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</si>
</sst>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0.0"/>
    <numFmt numFmtId="165" formatCode="&quot;$&quot;#,##0.00"/>
  </numFmts>
  <fonts count="66">
    <font>
      <sz val="11"/>
      <color theme="1"/>
      <name val="Calibri"/>
      <family val="2"/>
      <scheme val="minor"/>
    </font>
    <font>
      <sz val="10"/>
      <name val="Arial"/>
      <family val="2"/>
    </font>
    <font>
      <sz val="10"/>
      <color theme="1"/>
      <name val="Arial"/>
      <family val="2"/>
    </font>
    <font>
      <b/>
      <sz val="10"/>
      <name val="Arial"/>
      <family val="2"/>
    </font>
    <font>
      <b/>
      <sz val="11"/>
      <color theme="1"/>
      <name val="Arial"/>
      <family val="2"/>
    </font>
    <font>
      <sz val="11"/>
      <color theme="1"/>
      <name val="Arial"/>
      <family val="2"/>
    </font>
    <font>
      <b/>
      <sz val="18"/>
      <color theme="1"/>
      <name val="Calibri"/>
      <family val="2"/>
      <scheme val="minor"/>
    </font>
    <font>
      <b/>
      <sz val="10"/>
      <color theme="1"/>
      <name val="Arial"/>
      <family val="2"/>
    </font>
    <font>
      <b/>
      <sz val="12"/>
      <color theme="1"/>
      <name val="Arial"/>
      <family val="2"/>
    </font>
    <font>
      <sz val="12"/>
      <color theme="1"/>
      <name val="Arial"/>
      <family val="2"/>
    </font>
    <font>
      <sz val="12"/>
      <color rgb="FFFF9933"/>
      <name val="Arial"/>
      <family val="2"/>
    </font>
    <font>
      <b/>
      <sz val="12"/>
      <color rgb="FFFF9933"/>
      <name val="Arial"/>
      <family val="2"/>
    </font>
    <font>
      <b/>
      <sz val="12"/>
      <color rgb="FF00B0F0"/>
      <name val="Arial"/>
      <family val="2"/>
    </font>
    <font>
      <sz val="12"/>
      <color rgb="FF00B0F0"/>
      <name val="Arial"/>
      <family val="2"/>
    </font>
    <font>
      <sz val="12"/>
      <name val="Arial"/>
      <family val="2"/>
    </font>
    <font>
      <sz val="11"/>
      <name val="Calibri"/>
      <family val="2"/>
      <scheme val="minor"/>
    </font>
    <font>
      <sz val="20"/>
      <color theme="1"/>
      <name val="Arial"/>
      <family val="2"/>
    </font>
    <font>
      <b/>
      <u/>
      <sz val="20"/>
      <color theme="1"/>
      <name val="Arial"/>
      <family val="2"/>
    </font>
    <font>
      <sz val="11"/>
      <name val="Arial"/>
      <family val="2"/>
    </font>
    <font>
      <b/>
      <sz val="11"/>
      <name val="Arial"/>
      <family val="2"/>
    </font>
    <font>
      <b/>
      <sz val="12"/>
      <color rgb="FFFF8B8B"/>
      <name val="Arial"/>
      <family val="2"/>
    </font>
    <font>
      <b/>
      <sz val="12"/>
      <color rgb="FFFFD757"/>
      <name val="Arial"/>
      <family val="2"/>
    </font>
    <font>
      <b/>
      <sz val="11"/>
      <color rgb="FFFFD757"/>
      <name val="Arial"/>
      <family val="2"/>
    </font>
    <font>
      <sz val="11"/>
      <color rgb="FFFFD757"/>
      <name val="Arial"/>
      <family val="2"/>
    </font>
    <font>
      <b/>
      <sz val="12"/>
      <color rgb="FF97C777"/>
      <name val="Arial"/>
      <family val="2"/>
    </font>
    <font>
      <b/>
      <sz val="11"/>
      <color rgb="FF97C777"/>
      <name val="Arial"/>
      <family val="2"/>
    </font>
    <font>
      <b/>
      <sz val="11"/>
      <color rgb="FFFF9933"/>
      <name val="Arial"/>
      <family val="2"/>
    </font>
    <font>
      <b/>
      <sz val="12"/>
      <color theme="4" tint="-0.249977111117893"/>
      <name val="Arial"/>
      <family val="2"/>
    </font>
    <font>
      <b/>
      <sz val="10"/>
      <color theme="4" tint="-0.249977111117893"/>
      <name val="Arial"/>
      <family val="2"/>
    </font>
    <font>
      <sz val="10"/>
      <color theme="4" tint="-0.249977111117893"/>
      <name val="Arial"/>
      <family val="2"/>
    </font>
    <font>
      <sz val="12"/>
      <color theme="1"/>
      <name val="Calibri"/>
      <family val="2"/>
      <scheme val="minor"/>
    </font>
    <font>
      <sz val="12"/>
      <color theme="1"/>
      <name val="Arialhfs12"/>
    </font>
    <font>
      <sz val="11"/>
      <color theme="1"/>
      <name val="Arialhfs12"/>
    </font>
    <font>
      <b/>
      <sz val="16"/>
      <color theme="1"/>
      <name val="Arial"/>
      <family val="2"/>
    </font>
    <font>
      <b/>
      <sz val="11"/>
      <color theme="1"/>
      <name val="Calibri"/>
      <family val="2"/>
      <scheme val="minor"/>
    </font>
    <font>
      <b/>
      <sz val="12"/>
      <color theme="0"/>
      <name val="Arial"/>
      <family val="2"/>
    </font>
    <font>
      <b/>
      <sz val="28"/>
      <color theme="0"/>
      <name val="Calibri"/>
      <family val="2"/>
      <scheme val="minor"/>
    </font>
    <font>
      <b/>
      <sz val="20"/>
      <color theme="0"/>
      <name val="Arial"/>
      <family val="2"/>
    </font>
    <font>
      <b/>
      <sz val="18"/>
      <color theme="1"/>
      <name val="Arial"/>
      <family val="2"/>
    </font>
    <font>
      <sz val="8"/>
      <name val="Calibri"/>
      <family val="2"/>
      <scheme val="minor"/>
    </font>
    <font>
      <sz val="10"/>
      <color rgb="FF333333"/>
      <name val="Arial"/>
      <family val="2"/>
    </font>
    <font>
      <b/>
      <sz val="11"/>
      <color theme="9" tint="-0.249977111117893"/>
      <name val="Arial"/>
      <family val="2"/>
    </font>
    <font>
      <b/>
      <sz val="11"/>
      <color theme="8" tint="-0.249977111117893"/>
      <name val="Arial"/>
      <family val="2"/>
    </font>
    <font>
      <b/>
      <sz val="18"/>
      <color theme="0"/>
      <name val="Arial"/>
      <family val="2"/>
    </font>
    <font>
      <sz val="10"/>
      <color theme="1"/>
      <name val="Times New Roman"/>
      <family val="1"/>
    </font>
    <font>
      <sz val="10"/>
      <color rgb="FF000000"/>
      <name val="Arial"/>
      <family val="2"/>
    </font>
    <font>
      <sz val="10"/>
      <color theme="1"/>
      <name val="Calibri"/>
      <family val="2"/>
      <scheme val="minor"/>
    </font>
    <font>
      <sz val="10"/>
      <color rgb="FF0F2105"/>
      <name val="Arial"/>
      <family val="2"/>
    </font>
    <font>
      <b/>
      <sz val="22"/>
      <color theme="1"/>
      <name val="Calibri"/>
      <family val="2"/>
      <scheme val="minor"/>
    </font>
    <font>
      <sz val="11"/>
      <color theme="0"/>
      <name val="Calibri"/>
      <family val="2"/>
      <scheme val="minor"/>
    </font>
    <font>
      <b/>
      <sz val="22"/>
      <color theme="0"/>
      <name val="Calibri"/>
      <family val="2"/>
      <scheme val="minor"/>
    </font>
    <font>
      <b/>
      <sz val="28"/>
      <color rgb="FFFF671F"/>
      <name val="Calibri"/>
      <family val="2"/>
      <scheme val="minor"/>
    </font>
    <font>
      <b/>
      <sz val="20"/>
      <color rgb="FFFF671F"/>
      <name val="Arial"/>
      <family val="2"/>
    </font>
    <font>
      <b/>
      <sz val="10"/>
      <color theme="0"/>
      <name val="Arial"/>
      <family val="2"/>
    </font>
    <font>
      <b/>
      <sz val="16"/>
      <color theme="0"/>
      <name val="Arial"/>
      <family val="2"/>
    </font>
    <font>
      <b/>
      <sz val="18"/>
      <color theme="0"/>
      <name val="Calibri"/>
      <family val="2"/>
      <scheme val="minor"/>
    </font>
    <font>
      <sz val="10"/>
      <color theme="0"/>
      <name val="Arial"/>
      <family val="2"/>
    </font>
    <font>
      <sz val="16"/>
      <color theme="1"/>
      <name val="Calibri"/>
      <family val="2"/>
      <scheme val="minor"/>
    </font>
    <font>
      <sz val="24"/>
      <color theme="1"/>
      <name val="Arial"/>
      <family val="2"/>
    </font>
    <font>
      <b/>
      <sz val="24"/>
      <color theme="1"/>
      <name val="Arial"/>
      <family val="2"/>
    </font>
    <font>
      <b/>
      <sz val="24"/>
      <color rgb="FFFF0000"/>
      <name val="Arial"/>
      <family val="2"/>
    </font>
    <font>
      <b/>
      <sz val="24"/>
      <color theme="1"/>
      <name val="Calibri"/>
      <family val="2"/>
      <scheme val="minor"/>
    </font>
    <font>
      <b/>
      <sz val="14"/>
      <color theme="1"/>
      <name val="Arial"/>
      <family val="2"/>
    </font>
    <font>
      <sz val="14"/>
      <color theme="1"/>
      <name val="Arial"/>
      <family val="2"/>
    </font>
    <font>
      <u val="double"/>
      <sz val="14"/>
      <color theme="1"/>
      <name val="Arial"/>
      <family val="2"/>
    </font>
    <font>
      <b/>
      <i/>
      <sz val="11"/>
      <color rgb="FFFF0000"/>
      <name val="Arial"/>
      <family val="2"/>
    </font>
  </fonts>
  <fills count="14">
    <fill>
      <patternFill patternType="none"/>
    </fill>
    <fill>
      <patternFill patternType="gray125"/>
    </fill>
    <fill>
      <patternFill patternType="solid">
        <fgColor rgb="FFFF9933"/>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D3D3"/>
        <bgColor indexed="64"/>
      </patternFill>
    </fill>
    <fill>
      <patternFill patternType="solid">
        <fgColor theme="4" tint="-0.249977111117893"/>
        <bgColor indexed="64"/>
      </patternFill>
    </fill>
    <fill>
      <patternFill patternType="solid">
        <fgColor rgb="FF00B05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671F"/>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ck">
        <color rgb="FFFF0000"/>
      </left>
      <right style="thick">
        <color rgb="FFFF0000"/>
      </right>
      <top style="thick">
        <color rgb="FFFF0000"/>
      </top>
      <bottom style="thick">
        <color rgb="FFFF0000"/>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top style="medium">
        <color indexed="64"/>
      </top>
      <bottom/>
      <diagonal/>
    </border>
    <border>
      <left/>
      <right style="thin">
        <color indexed="64"/>
      </right>
      <top style="medium">
        <color indexed="64"/>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theme="5"/>
      </right>
      <top/>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top/>
      <bottom style="thick">
        <color indexed="64"/>
      </bottom>
      <diagonal/>
    </border>
    <border>
      <left/>
      <right style="thick">
        <color indexed="64"/>
      </right>
      <top/>
      <bottom style="thick">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1">
    <xf numFmtId="0" fontId="0" fillId="0" borderId="0"/>
  </cellStyleXfs>
  <cellXfs count="544">
    <xf numFmtId="0" fontId="0" fillId="0" borderId="0" xfId="0"/>
    <xf numFmtId="0" fontId="2" fillId="0" borderId="1"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0" fillId="0" borderId="0" xfId="0" applyAlignment="1">
      <alignment vertical="center"/>
    </xf>
    <xf numFmtId="0" fontId="3" fillId="3" borderId="20"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0" xfId="0" applyFont="1" applyFill="1" applyBorder="1" applyAlignment="1">
      <alignment horizontal="center" vertical="top" wrapText="1"/>
    </xf>
    <xf numFmtId="0" fontId="2" fillId="0" borderId="10"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0" borderId="10" xfId="0" applyFont="1" applyBorder="1" applyAlignment="1">
      <alignment horizontal="center"/>
    </xf>
    <xf numFmtId="0" fontId="2" fillId="0" borderId="12" xfId="0" applyFont="1" applyBorder="1" applyAlignment="1">
      <alignment horizontal="center"/>
    </xf>
    <xf numFmtId="0" fontId="5" fillId="0" borderId="0" xfId="0" applyFont="1" applyAlignment="1">
      <alignment horizontal="center" vertical="center"/>
    </xf>
    <xf numFmtId="0" fontId="2" fillId="4" borderId="10" xfId="0" applyFont="1" applyFill="1" applyBorder="1" applyAlignment="1">
      <alignment horizontal="center" vertical="center"/>
    </xf>
    <xf numFmtId="0" fontId="2" fillId="0" borderId="0" xfId="0" applyFont="1"/>
    <xf numFmtId="0" fontId="2" fillId="0" borderId="10" xfId="0" applyFont="1" applyBorder="1" applyAlignment="1">
      <alignment horizontal="center" vertical="center"/>
    </xf>
    <xf numFmtId="0" fontId="2" fillId="0" borderId="1" xfId="0" applyFont="1" applyBorder="1" applyAlignment="1">
      <alignment horizontal="center" vertical="center"/>
    </xf>
    <xf numFmtId="0" fontId="2" fillId="0" borderId="0" xfId="0" applyFont="1" applyAlignment="1">
      <alignment vertical="center"/>
    </xf>
    <xf numFmtId="0" fontId="2" fillId="0" borderId="2" xfId="0" applyFont="1" applyFill="1" applyBorder="1" applyAlignment="1">
      <alignment horizontal="center" vertical="center" wrapText="1"/>
    </xf>
    <xf numFmtId="0" fontId="2" fillId="0" borderId="12" xfId="0" applyFont="1" applyBorder="1" applyAlignment="1">
      <alignment horizontal="center" vertical="center"/>
    </xf>
    <xf numFmtId="0" fontId="0" fillId="0" borderId="0" xfId="0" applyBorder="1"/>
    <xf numFmtId="0" fontId="3" fillId="0" borderId="0" xfId="0" applyFont="1" applyFill="1" applyBorder="1" applyAlignment="1">
      <alignment vertical="center" wrapText="1"/>
    </xf>
    <xf numFmtId="0" fontId="2" fillId="0" borderId="25"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0" xfId="0" applyFont="1" applyAlignment="1">
      <alignment horizontal="center" vertical="center"/>
    </xf>
    <xf numFmtId="0" fontId="2" fillId="0" borderId="13"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7" fillId="3" borderId="5" xfId="0" applyFont="1" applyFill="1" applyBorder="1" applyAlignment="1">
      <alignment horizontal="center" vertical="center"/>
    </xf>
    <xf numFmtId="0" fontId="2" fillId="0" borderId="0" xfId="0" applyFont="1" applyFill="1" applyAlignment="1">
      <alignment horizontal="center" vertical="center"/>
    </xf>
    <xf numFmtId="0" fontId="2" fillId="0" borderId="8"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vertical="center"/>
    </xf>
    <xf numFmtId="0" fontId="3" fillId="3" borderId="21" xfId="0" applyFont="1" applyFill="1" applyBorder="1" applyAlignment="1">
      <alignment horizontal="center" vertical="center"/>
    </xf>
    <xf numFmtId="0" fontId="2" fillId="0" borderId="0" xfId="0" applyFont="1" applyFill="1" applyBorder="1" applyAlignment="1">
      <alignment horizontal="center" vertical="center"/>
    </xf>
    <xf numFmtId="0" fontId="1" fillId="0" borderId="17" xfId="0" applyFont="1" applyFill="1" applyBorder="1" applyAlignment="1">
      <alignment horizontal="center" vertical="center" wrapText="1"/>
    </xf>
    <xf numFmtId="0" fontId="2" fillId="0" borderId="0" xfId="0" applyFont="1" applyBorder="1"/>
    <xf numFmtId="0" fontId="2" fillId="0" borderId="10" xfId="0" applyFont="1" applyFill="1" applyBorder="1" applyAlignment="1">
      <alignment horizontal="center"/>
    </xf>
    <xf numFmtId="0" fontId="6" fillId="0" borderId="0" xfId="0" applyFont="1" applyBorder="1" applyAlignment="1">
      <alignment vertical="center"/>
    </xf>
    <xf numFmtId="0" fontId="6" fillId="0" borderId="0" xfId="0" applyFont="1" applyBorder="1" applyAlignment="1">
      <alignment horizontal="center" vertical="center"/>
    </xf>
    <xf numFmtId="0" fontId="2" fillId="0" borderId="10"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1" xfId="0" applyFont="1" applyBorder="1" applyAlignment="1">
      <alignment horizontal="center"/>
    </xf>
    <xf numFmtId="0" fontId="2" fillId="0" borderId="1" xfId="0" applyFont="1" applyBorder="1" applyAlignment="1">
      <alignment horizontal="center"/>
    </xf>
    <xf numFmtId="0" fontId="2" fillId="0" borderId="17" xfId="0" applyFont="1" applyFill="1" applyBorder="1" applyAlignment="1">
      <alignment horizontal="center" vertical="top" wrapText="1"/>
    </xf>
    <xf numFmtId="0" fontId="2" fillId="0" borderId="17" xfId="0" applyFont="1" applyFill="1" applyBorder="1" applyAlignment="1">
      <alignment horizontal="center" vertical="center"/>
    </xf>
    <xf numFmtId="0" fontId="2" fillId="0" borderId="28" xfId="0" applyFont="1" applyFill="1" applyBorder="1" applyAlignment="1">
      <alignment horizontal="center" vertical="center"/>
    </xf>
    <xf numFmtId="0" fontId="2" fillId="0" borderId="0" xfId="0" applyFont="1" applyBorder="1" applyAlignment="1">
      <alignment horizontal="center"/>
    </xf>
    <xf numFmtId="0" fontId="2" fillId="4" borderId="17" xfId="0" applyFont="1" applyFill="1" applyBorder="1" applyAlignment="1">
      <alignment horizontal="center" vertical="center"/>
    </xf>
    <xf numFmtId="0" fontId="3" fillId="3" borderId="22" xfId="0" applyFont="1" applyFill="1" applyBorder="1" applyAlignment="1">
      <alignment horizontal="center" vertical="center"/>
    </xf>
    <xf numFmtId="0" fontId="9" fillId="0" borderId="0" xfId="0" applyFont="1"/>
    <xf numFmtId="0" fontId="8" fillId="0" borderId="0" xfId="0" applyFont="1" applyAlignment="1">
      <alignment horizontal="left"/>
    </xf>
    <xf numFmtId="0" fontId="9" fillId="0" borderId="0" xfId="0" applyFont="1" applyAlignment="1">
      <alignment horizontal="left"/>
    </xf>
    <xf numFmtId="0" fontId="8" fillId="0" borderId="0" xfId="0" applyFont="1"/>
    <xf numFmtId="0" fontId="9" fillId="0" borderId="0" xfId="0" applyFont="1" applyAlignment="1">
      <alignment horizontal="left" vertical="center"/>
    </xf>
    <xf numFmtId="0" fontId="8" fillId="0" borderId="0" xfId="0" applyFont="1" applyAlignment="1">
      <alignment horizontal="center" vertical="center"/>
    </xf>
    <xf numFmtId="0" fontId="9" fillId="0" borderId="0" xfId="0" applyFont="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8" fillId="0" borderId="0" xfId="0" applyFont="1" applyAlignment="1">
      <alignment horizontal="right"/>
    </xf>
    <xf numFmtId="0" fontId="9" fillId="0" borderId="24" xfId="0" applyFont="1" applyBorder="1" applyAlignment="1">
      <alignment horizontal="center"/>
    </xf>
    <xf numFmtId="0" fontId="7" fillId="3" borderId="20" xfId="0" applyFont="1" applyFill="1" applyBorder="1" applyAlignment="1">
      <alignment horizontal="center"/>
    </xf>
    <xf numFmtId="0" fontId="7" fillId="3" borderId="22" xfId="0" applyFont="1" applyFill="1" applyBorder="1" applyAlignment="1">
      <alignment horizontal="center"/>
    </xf>
    <xf numFmtId="0" fontId="2" fillId="0" borderId="17" xfId="0" applyFont="1" applyBorder="1" applyAlignment="1">
      <alignment horizontal="center"/>
    </xf>
    <xf numFmtId="0" fontId="2" fillId="0" borderId="28" xfId="0" applyFont="1" applyBorder="1" applyAlignment="1">
      <alignment horizontal="center"/>
    </xf>
    <xf numFmtId="0" fontId="2" fillId="0" borderId="18" xfId="0" applyFont="1" applyBorder="1" applyAlignment="1">
      <alignment horizontal="center"/>
    </xf>
    <xf numFmtId="0" fontId="9" fillId="0" borderId="0" xfId="0" applyFont="1" applyAlignment="1">
      <alignment horizontal="center"/>
    </xf>
    <xf numFmtId="0" fontId="2" fillId="0" borderId="0" xfId="0" applyFont="1" applyAlignment="1">
      <alignment horizontal="center"/>
    </xf>
    <xf numFmtId="0" fontId="2" fillId="0" borderId="28" xfId="0" applyFont="1" applyBorder="1" applyAlignment="1">
      <alignment horizontal="center" vertical="center"/>
    </xf>
    <xf numFmtId="0" fontId="0" fillId="0" borderId="0" xfId="0" quotePrefix="1"/>
    <xf numFmtId="0" fontId="2" fillId="0" borderId="17" xfId="0" applyFont="1" applyBorder="1" applyAlignment="1">
      <alignment horizontal="center" vertical="center"/>
    </xf>
    <xf numFmtId="0" fontId="2" fillId="5" borderId="10" xfId="0" applyFont="1" applyFill="1" applyBorder="1" applyAlignment="1">
      <alignment horizontal="center"/>
    </xf>
    <xf numFmtId="0" fontId="2" fillId="0" borderId="0" xfId="0" applyFont="1" applyFill="1" applyBorder="1"/>
    <xf numFmtId="0" fontId="2" fillId="0" borderId="0" xfId="0" applyFont="1" applyFill="1" applyBorder="1" applyAlignment="1">
      <alignment horizontal="center"/>
    </xf>
    <xf numFmtId="0" fontId="2" fillId="6" borderId="18" xfId="0" applyFont="1" applyFill="1" applyBorder="1" applyAlignment="1">
      <alignment horizontal="center"/>
    </xf>
    <xf numFmtId="0" fontId="2" fillId="6" borderId="11" xfId="0" applyFont="1" applyFill="1" applyBorder="1" applyAlignment="1">
      <alignment horizontal="center"/>
    </xf>
    <xf numFmtId="0" fontId="2" fillId="7" borderId="1" xfId="0" applyFont="1" applyFill="1" applyBorder="1" applyAlignment="1">
      <alignment horizontal="center"/>
    </xf>
    <xf numFmtId="0" fontId="2" fillId="7" borderId="28" xfId="0" applyFont="1" applyFill="1" applyBorder="1" applyAlignment="1">
      <alignment horizontal="center"/>
    </xf>
    <xf numFmtId="0" fontId="2" fillId="7" borderId="13" xfId="0" applyFont="1" applyFill="1" applyBorder="1" applyAlignment="1">
      <alignment horizontal="center" vertical="center"/>
    </xf>
    <xf numFmtId="0" fontId="1" fillId="8" borderId="28" xfId="0" applyFont="1" applyFill="1" applyBorder="1" applyAlignment="1">
      <alignment horizontal="center"/>
    </xf>
    <xf numFmtId="0" fontId="1" fillId="8" borderId="1" xfId="0" applyFont="1" applyFill="1" applyBorder="1" applyAlignment="1">
      <alignment horizontal="center"/>
    </xf>
    <xf numFmtId="0" fontId="2" fillId="8" borderId="1" xfId="0" applyFont="1" applyFill="1" applyBorder="1" applyAlignment="1">
      <alignment horizontal="center" vertical="center"/>
    </xf>
    <xf numFmtId="0" fontId="2" fillId="8" borderId="13" xfId="0" applyFont="1" applyFill="1" applyBorder="1" applyAlignment="1">
      <alignment horizontal="center" vertical="center"/>
    </xf>
    <xf numFmtId="0" fontId="2" fillId="8" borderId="1" xfId="0" applyNumberFormat="1" applyFont="1" applyFill="1" applyBorder="1" applyAlignment="1">
      <alignment horizontal="center" vertical="center"/>
    </xf>
    <xf numFmtId="0" fontId="2" fillId="8" borderId="2"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8" borderId="28"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1" fillId="8" borderId="1" xfId="0" applyNumberFormat="1" applyFont="1" applyFill="1" applyBorder="1" applyAlignment="1">
      <alignment horizontal="center" vertical="center" wrapText="1"/>
    </xf>
    <xf numFmtId="0" fontId="2" fillId="7" borderId="28"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7" borderId="13"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0" applyFont="1" applyFill="1" applyBorder="1" applyAlignment="1">
      <alignment horizontal="center" vertical="center"/>
    </xf>
    <xf numFmtId="0" fontId="2" fillId="7" borderId="30" xfId="0" applyFont="1" applyFill="1" applyBorder="1" applyAlignment="1">
      <alignment horizontal="center" vertical="center"/>
    </xf>
    <xf numFmtId="0" fontId="2" fillId="6" borderId="18" xfId="0" applyFont="1" applyFill="1" applyBorder="1" applyAlignment="1">
      <alignment horizontal="center" vertical="center" wrapText="1"/>
    </xf>
    <xf numFmtId="0" fontId="2" fillId="6" borderId="11"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6" borderId="9" xfId="0" applyFont="1" applyFill="1" applyBorder="1" applyAlignment="1">
      <alignment horizontal="center" vertical="center"/>
    </xf>
    <xf numFmtId="0" fontId="2" fillId="6" borderId="11" xfId="0" applyFont="1" applyFill="1" applyBorder="1" applyAlignment="1">
      <alignment horizontal="center" vertical="center"/>
    </xf>
    <xf numFmtId="0" fontId="2" fillId="6" borderId="14" xfId="0" applyFont="1" applyFill="1" applyBorder="1" applyAlignment="1">
      <alignment horizontal="center" vertical="center"/>
    </xf>
    <xf numFmtId="0" fontId="2" fillId="6" borderId="23" xfId="0" applyFont="1" applyFill="1" applyBorder="1" applyAlignment="1">
      <alignment horizontal="center" vertical="center"/>
    </xf>
    <xf numFmtId="0" fontId="2" fillId="8" borderId="1" xfId="0" applyFont="1" applyFill="1" applyBorder="1" applyAlignment="1">
      <alignment horizontal="center"/>
    </xf>
    <xf numFmtId="0" fontId="2" fillId="8" borderId="13" xfId="0" applyFont="1" applyFill="1" applyBorder="1" applyAlignment="1">
      <alignment horizontal="center"/>
    </xf>
    <xf numFmtId="0" fontId="2" fillId="8" borderId="28" xfId="0" applyFont="1" applyFill="1" applyBorder="1" applyAlignment="1">
      <alignment horizontal="center" vertical="center"/>
    </xf>
    <xf numFmtId="0" fontId="2" fillId="7" borderId="1" xfId="0" applyFont="1" applyFill="1" applyBorder="1" applyAlignment="1">
      <alignment horizontal="center" vertical="center"/>
    </xf>
    <xf numFmtId="0" fontId="2" fillId="7" borderId="28" xfId="0" applyFont="1" applyFill="1" applyBorder="1" applyAlignment="1">
      <alignment horizontal="center" vertical="center"/>
    </xf>
    <xf numFmtId="0" fontId="2" fillId="6" borderId="18" xfId="0" applyFont="1" applyFill="1" applyBorder="1" applyAlignment="1">
      <alignment horizontal="center" vertical="center"/>
    </xf>
    <xf numFmtId="0" fontId="2" fillId="6" borderId="14" xfId="0" applyFont="1" applyFill="1" applyBorder="1" applyAlignment="1">
      <alignment horizontal="center"/>
    </xf>
    <xf numFmtId="0" fontId="2" fillId="8" borderId="26" xfId="0" applyFont="1" applyFill="1" applyBorder="1" applyAlignment="1">
      <alignment horizontal="center" vertical="center" wrapText="1"/>
    </xf>
    <xf numFmtId="0" fontId="1" fillId="8" borderId="28" xfId="0" applyNumberFormat="1" applyFont="1" applyFill="1" applyBorder="1" applyAlignment="1">
      <alignment horizontal="center" vertical="center" wrapText="1"/>
    </xf>
    <xf numFmtId="0" fontId="2" fillId="7" borderId="29" xfId="0" applyFont="1" applyFill="1" applyBorder="1" applyAlignment="1">
      <alignment horizontal="center" vertical="center"/>
    </xf>
    <xf numFmtId="0" fontId="2" fillId="8" borderId="26" xfId="0" applyFont="1" applyFill="1" applyBorder="1" applyAlignment="1">
      <alignment horizontal="center" vertical="center"/>
    </xf>
    <xf numFmtId="0" fontId="2" fillId="6" borderId="27" xfId="0" applyFont="1" applyFill="1" applyBorder="1" applyAlignment="1">
      <alignment horizontal="center" vertical="center"/>
    </xf>
    <xf numFmtId="0" fontId="3" fillId="0" borderId="0" xfId="0" applyFont="1" applyFill="1" applyBorder="1" applyAlignment="1">
      <alignment horizontal="center" vertical="center" wrapText="1"/>
    </xf>
    <xf numFmtId="0" fontId="8" fillId="0" borderId="0" xfId="0" applyFont="1" applyAlignment="1">
      <alignment horizontal="left"/>
    </xf>
    <xf numFmtId="0" fontId="5" fillId="0" borderId="0" xfId="0" applyFont="1"/>
    <xf numFmtId="0" fontId="5" fillId="0" borderId="0" xfId="0" applyFont="1" applyAlignment="1">
      <alignment vertical="center"/>
    </xf>
    <xf numFmtId="0" fontId="5" fillId="0" borderId="0" xfId="0" quotePrefix="1" applyFont="1"/>
    <xf numFmtId="0" fontId="5" fillId="0" borderId="0" xfId="0" quotePrefix="1" applyFont="1" applyFill="1" applyBorder="1"/>
    <xf numFmtId="0" fontId="16" fillId="0" borderId="0" xfId="0" applyFont="1" applyAlignment="1">
      <alignment vertical="center"/>
    </xf>
    <xf numFmtId="1" fontId="2" fillId="7" borderId="1" xfId="0" applyNumberFormat="1" applyFont="1" applyFill="1" applyBorder="1" applyAlignment="1">
      <alignment horizontal="center" vertical="center"/>
    </xf>
    <xf numFmtId="1" fontId="2" fillId="0" borderId="1" xfId="0" applyNumberFormat="1" applyFont="1" applyBorder="1" applyAlignment="1">
      <alignment horizontal="center" vertical="center"/>
    </xf>
    <xf numFmtId="1" fontId="2" fillId="6" borderId="11" xfId="0" applyNumberFormat="1" applyFont="1" applyFill="1" applyBorder="1" applyAlignment="1">
      <alignment horizontal="center" vertical="center"/>
    </xf>
    <xf numFmtId="1" fontId="2" fillId="6" borderId="14" xfId="0" applyNumberFormat="1" applyFont="1" applyFill="1" applyBorder="1" applyAlignment="1">
      <alignment horizontal="center" vertical="center"/>
    </xf>
    <xf numFmtId="0" fontId="28" fillId="0" borderId="0" xfId="0" applyFont="1" applyFill="1" applyBorder="1" applyAlignment="1">
      <alignment horizontal="center" vertical="center" wrapText="1"/>
    </xf>
    <xf numFmtId="164" fontId="29" fillId="0" borderId="0" xfId="0" applyNumberFormat="1" applyFont="1" applyFill="1" applyBorder="1" applyAlignment="1">
      <alignment horizontal="center" vertical="center"/>
    </xf>
    <xf numFmtId="0" fontId="1" fillId="7" borderId="1" xfId="0" applyFont="1" applyFill="1" applyBorder="1" applyAlignment="1">
      <alignment horizontal="center"/>
    </xf>
    <xf numFmtId="0" fontId="28" fillId="0" borderId="0" xfId="0" applyFont="1" applyFill="1" applyBorder="1" applyAlignment="1">
      <alignment vertical="center" wrapText="1"/>
    </xf>
    <xf numFmtId="164" fontId="29" fillId="0" borderId="1" xfId="0" applyNumberFormat="1" applyFont="1" applyFill="1" applyBorder="1" applyAlignment="1">
      <alignment horizontal="center" vertical="center"/>
    </xf>
    <xf numFmtId="1" fontId="1" fillId="7" borderId="1" xfId="0" applyNumberFormat="1" applyFont="1" applyFill="1" applyBorder="1" applyAlignment="1">
      <alignment horizontal="center" vertical="center"/>
    </xf>
    <xf numFmtId="1" fontId="1" fillId="7" borderId="1" xfId="0" applyNumberFormat="1" applyFont="1" applyFill="1" applyBorder="1" applyAlignment="1">
      <alignment horizontal="center"/>
    </xf>
    <xf numFmtId="0" fontId="1" fillId="7" borderId="1"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1" fillId="0" borderId="0" xfId="0" applyFont="1" applyFill="1" applyBorder="1" applyAlignment="1">
      <alignment horizontal="center"/>
    </xf>
    <xf numFmtId="0" fontId="2" fillId="0" borderId="0" xfId="0" applyFont="1" applyFill="1" applyBorder="1" applyAlignment="1">
      <alignment horizontal="center" wrapText="1"/>
    </xf>
    <xf numFmtId="0" fontId="1" fillId="0" borderId="0" xfId="0" applyNumberFormat="1" applyFont="1" applyFill="1" applyBorder="1" applyAlignment="1">
      <alignment horizontal="center"/>
    </xf>
    <xf numFmtId="0" fontId="1" fillId="0" borderId="0" xfId="0" applyFont="1" applyFill="1" applyBorder="1" applyAlignment="1">
      <alignment horizontal="center" vertical="center" wrapText="1"/>
    </xf>
    <xf numFmtId="0" fontId="1" fillId="0" borderId="0" xfId="0" applyFont="1" applyFill="1" applyBorder="1" applyAlignment="1">
      <alignment horizontal="center" wrapText="1"/>
    </xf>
    <xf numFmtId="0" fontId="7" fillId="3" borderId="22" xfId="0" applyFont="1" applyFill="1" applyBorder="1" applyAlignment="1">
      <alignment horizontal="center" vertical="center"/>
    </xf>
    <xf numFmtId="0" fontId="2" fillId="4" borderId="17" xfId="0" applyFont="1" applyFill="1" applyBorder="1" applyAlignment="1">
      <alignment horizontal="center" vertical="center" wrapText="1"/>
    </xf>
    <xf numFmtId="1" fontId="2" fillId="0" borderId="0" xfId="0" applyNumberFormat="1" applyFont="1" applyFill="1" applyBorder="1" applyAlignment="1">
      <alignment horizontal="center" vertical="center"/>
    </xf>
    <xf numFmtId="0" fontId="1" fillId="0" borderId="10" xfId="0" applyFont="1" applyFill="1" applyBorder="1" applyAlignment="1">
      <alignment horizontal="center" vertical="center" wrapText="1"/>
    </xf>
    <xf numFmtId="0" fontId="1" fillId="0" borderId="0" xfId="0" applyNumberFormat="1" applyFont="1" applyFill="1" applyBorder="1" applyAlignment="1">
      <alignment horizontal="center" vertical="center" wrapText="1"/>
    </xf>
    <xf numFmtId="0" fontId="30" fillId="0" borderId="0" xfId="0" applyFont="1"/>
    <xf numFmtId="0" fontId="0" fillId="0" borderId="0" xfId="0" applyFill="1" applyBorder="1"/>
    <xf numFmtId="0" fontId="31" fillId="0" borderId="0" xfId="0" applyFont="1"/>
    <xf numFmtId="0" fontId="32" fillId="0" borderId="0" xfId="0" applyFont="1"/>
    <xf numFmtId="0" fontId="32" fillId="0" borderId="0" xfId="0" quotePrefix="1" applyFont="1"/>
    <xf numFmtId="0" fontId="33" fillId="0" borderId="0" xfId="0" applyFont="1" applyFill="1" applyBorder="1" applyAlignment="1"/>
    <xf numFmtId="2" fontId="33" fillId="0" borderId="0" xfId="0" applyNumberFormat="1" applyFont="1" applyFill="1" applyBorder="1" applyAlignment="1"/>
    <xf numFmtId="0" fontId="0" fillId="0" borderId="0" xfId="0" applyAlignment="1">
      <alignment horizontal="center"/>
    </xf>
    <xf numFmtId="0" fontId="0" fillId="0" borderId="0" xfId="0" applyAlignment="1">
      <alignment horizontal="left"/>
    </xf>
    <xf numFmtId="0" fontId="0" fillId="0" borderId="0" xfId="0" quotePrefix="1" applyAlignment="1">
      <alignment horizontal="center"/>
    </xf>
    <xf numFmtId="0" fontId="19" fillId="0" borderId="0" xfId="0" applyFont="1" applyFill="1" applyBorder="1" applyAlignment="1">
      <alignment horizontal="right" vertical="center" wrapText="1"/>
    </xf>
    <xf numFmtId="0" fontId="4" fillId="0" borderId="0" xfId="0" applyFont="1" applyAlignment="1">
      <alignment horizontal="center"/>
    </xf>
    <xf numFmtId="0" fontId="4" fillId="0" borderId="0" xfId="0" quotePrefix="1" applyFont="1" applyAlignment="1">
      <alignment horizontal="left"/>
    </xf>
    <xf numFmtId="0" fontId="3" fillId="0" borderId="0" xfId="0" applyFont="1" applyFill="1" applyBorder="1" applyAlignment="1">
      <alignment horizontal="center" vertical="center" wrapText="1"/>
    </xf>
    <xf numFmtId="0" fontId="15" fillId="8" borderId="1" xfId="0" applyFont="1" applyFill="1" applyBorder="1" applyAlignment="1">
      <alignment horizontal="center" vertical="center"/>
    </xf>
    <xf numFmtId="0" fontId="0" fillId="0" borderId="1" xfId="0" applyBorder="1"/>
    <xf numFmtId="0" fontId="0" fillId="6" borderId="11" xfId="0" applyFill="1" applyBorder="1" applyAlignment="1">
      <alignment horizontal="center"/>
    </xf>
    <xf numFmtId="1" fontId="1" fillId="7" borderId="1"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2" fillId="5" borderId="0" xfId="0" applyFont="1" applyFill="1" applyBorder="1" applyAlignment="1">
      <alignment horizontal="center" vertical="center"/>
    </xf>
    <xf numFmtId="164" fontId="2" fillId="5" borderId="0" xfId="0" applyNumberFormat="1" applyFont="1" applyFill="1" applyBorder="1" applyAlignment="1">
      <alignment horizontal="center" vertical="center"/>
    </xf>
    <xf numFmtId="0" fontId="1" fillId="8" borderId="1" xfId="0" applyFont="1" applyFill="1" applyBorder="1" applyAlignment="1">
      <alignment horizontal="center" vertical="center"/>
    </xf>
    <xf numFmtId="12" fontId="2" fillId="0" borderId="12" xfId="0" applyNumberFormat="1"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8" borderId="30" xfId="0" applyFont="1" applyFill="1" applyBorder="1" applyAlignment="1">
      <alignment horizontal="center" vertical="center"/>
    </xf>
    <xf numFmtId="0" fontId="2" fillId="0" borderId="30" xfId="0" applyFont="1" applyFill="1" applyBorder="1" applyAlignment="1">
      <alignment horizontal="center" vertical="center" wrapText="1"/>
    </xf>
    <xf numFmtId="0" fontId="2" fillId="6" borderId="23" xfId="0" applyFont="1" applyFill="1" applyBorder="1" applyAlignment="1">
      <alignment horizontal="center" vertical="center" wrapText="1"/>
    </xf>
    <xf numFmtId="0" fontId="2" fillId="0" borderId="42" xfId="0" applyFont="1" applyFill="1" applyBorder="1" applyAlignment="1">
      <alignment horizontal="center" vertical="center"/>
    </xf>
    <xf numFmtId="0" fontId="2" fillId="0" borderId="23" xfId="0" applyFont="1" applyBorder="1" applyAlignment="1">
      <alignment horizontal="center"/>
    </xf>
    <xf numFmtId="1" fontId="2" fillId="8" borderId="1" xfId="0" applyNumberFormat="1" applyFont="1" applyFill="1" applyBorder="1" applyAlignment="1">
      <alignment horizontal="center" vertical="center"/>
    </xf>
    <xf numFmtId="0" fontId="2" fillId="5" borderId="10" xfId="0" applyFont="1" applyFill="1" applyBorder="1" applyAlignment="1">
      <alignment horizontal="center" vertical="center"/>
    </xf>
    <xf numFmtId="0" fontId="3" fillId="3" borderId="1"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wrapText="1"/>
    </xf>
    <xf numFmtId="1" fontId="2" fillId="8" borderId="13" xfId="0" applyNumberFormat="1" applyFont="1" applyFill="1" applyBorder="1" applyAlignment="1">
      <alignment horizontal="center" vertical="center"/>
    </xf>
    <xf numFmtId="1" fontId="2" fillId="0" borderId="13" xfId="0" applyNumberFormat="1" applyFont="1" applyBorder="1" applyAlignment="1">
      <alignment horizontal="center" vertical="center"/>
    </xf>
    <xf numFmtId="0" fontId="3" fillId="3" borderId="1" xfId="0" applyFont="1" applyFill="1" applyBorder="1" applyAlignment="1">
      <alignment horizontal="center" vertical="center"/>
    </xf>
    <xf numFmtId="0" fontId="3" fillId="3" borderId="11" xfId="0" applyFont="1" applyFill="1" applyBorder="1" applyAlignment="1">
      <alignment horizontal="center" vertical="center"/>
    </xf>
    <xf numFmtId="12" fontId="2" fillId="0" borderId="10" xfId="0" applyNumberFormat="1"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0" fillId="0" borderId="0" xfId="0" applyAlignment="1">
      <alignment vertical="center" wrapText="1"/>
    </xf>
    <xf numFmtId="0" fontId="7" fillId="3" borderId="1" xfId="0" applyFont="1" applyFill="1" applyBorder="1" applyAlignment="1">
      <alignment horizontal="center" vertical="center" wrapText="1"/>
    </xf>
    <xf numFmtId="0" fontId="2" fillId="8" borderId="2" xfId="0" applyFont="1" applyFill="1" applyBorder="1" applyAlignment="1">
      <alignment horizontal="center" vertical="center"/>
    </xf>
    <xf numFmtId="0" fontId="2" fillId="0" borderId="2" xfId="0" applyFont="1" applyBorder="1" applyAlignment="1">
      <alignment horizontal="center" vertical="center"/>
    </xf>
    <xf numFmtId="0" fontId="2" fillId="0" borderId="42" xfId="0" applyFont="1" applyBorder="1" applyAlignment="1">
      <alignment horizontal="center" vertical="center"/>
    </xf>
    <xf numFmtId="0" fontId="2" fillId="0" borderId="30" xfId="0" applyFont="1" applyBorder="1" applyAlignment="1">
      <alignment horizontal="center" vertical="center"/>
    </xf>
    <xf numFmtId="1" fontId="2" fillId="8" borderId="2" xfId="0" applyNumberFormat="1" applyFont="1" applyFill="1" applyBorder="1" applyAlignment="1">
      <alignment horizontal="center" vertical="center"/>
    </xf>
    <xf numFmtId="0" fontId="2" fillId="0" borderId="10" xfId="0" applyFont="1" applyBorder="1" applyAlignment="1">
      <alignment horizontal="center" vertical="center" wrapText="1"/>
    </xf>
    <xf numFmtId="0" fontId="2" fillId="8" borderId="30" xfId="0" applyFont="1" applyFill="1" applyBorder="1" applyAlignment="1">
      <alignment horizontal="center" vertical="center" wrapText="1"/>
    </xf>
    <xf numFmtId="0" fontId="2" fillId="6" borderId="1" xfId="0" applyFont="1" applyFill="1" applyBorder="1" applyAlignment="1">
      <alignment horizontal="center" vertical="center" wrapText="1"/>
    </xf>
    <xf numFmtId="12" fontId="2" fillId="0" borderId="1" xfId="0" applyNumberFormat="1" applyFont="1" applyFill="1" applyBorder="1" applyAlignment="1">
      <alignment horizontal="center" vertical="center" wrapText="1"/>
    </xf>
    <xf numFmtId="0" fontId="1" fillId="0" borderId="10" xfId="0" applyFont="1" applyFill="1" applyBorder="1" applyAlignment="1">
      <alignment horizontal="center"/>
    </xf>
    <xf numFmtId="0" fontId="7" fillId="3" borderId="11" xfId="0" applyFont="1" applyFill="1" applyBorder="1" applyAlignment="1">
      <alignment horizontal="center" vertical="center"/>
    </xf>
    <xf numFmtId="1" fontId="2" fillId="6" borderId="1" xfId="0" applyNumberFormat="1" applyFont="1" applyFill="1" applyBorder="1" applyAlignment="1">
      <alignment horizontal="center" vertical="center"/>
    </xf>
    <xf numFmtId="0" fontId="0" fillId="0" borderId="0" xfId="0" applyAlignment="1">
      <alignment wrapText="1"/>
    </xf>
    <xf numFmtId="0" fontId="5" fillId="0" borderId="0" xfId="0" applyFont="1" applyAlignment="1">
      <alignment horizontal="center" vertical="center" wrapText="1"/>
    </xf>
    <xf numFmtId="0" fontId="2" fillId="0" borderId="0" xfId="0" applyFont="1" applyAlignment="1">
      <alignment horizontal="left" vertical="center" wrapText="1"/>
    </xf>
    <xf numFmtId="0" fontId="8" fillId="0" borderId="0" xfId="0" applyFont="1" applyBorder="1" applyAlignment="1">
      <alignment horizontal="right" wrapText="1"/>
    </xf>
    <xf numFmtId="165" fontId="9" fillId="0" borderId="24" xfId="0" applyNumberFormat="1" applyFont="1" applyBorder="1" applyAlignment="1">
      <alignment horizontal="center"/>
    </xf>
    <xf numFmtId="0" fontId="2" fillId="0" borderId="1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43" xfId="0" applyFont="1" applyBorder="1" applyAlignment="1">
      <alignment horizontal="center" vertical="center" wrapText="1"/>
    </xf>
    <xf numFmtId="0" fontId="1" fillId="3" borderId="1" xfId="0" applyFont="1" applyFill="1" applyBorder="1" applyAlignment="1">
      <alignment horizontal="center" vertical="center" wrapText="1"/>
    </xf>
    <xf numFmtId="0" fontId="8" fillId="0" borderId="0" xfId="0" applyFont="1" applyAlignment="1">
      <alignment horizontal="right" wrapText="1"/>
    </xf>
    <xf numFmtId="165" fontId="9" fillId="0" borderId="34" xfId="0" applyNumberFormat="1" applyFont="1" applyBorder="1" applyAlignment="1">
      <alignment horizontal="center"/>
    </xf>
    <xf numFmtId="0" fontId="34" fillId="0" borderId="0" xfId="0" applyFont="1"/>
    <xf numFmtId="0" fontId="35" fillId="11" borderId="0" xfId="0" applyFont="1" applyFill="1" applyAlignment="1">
      <alignment horizontal="right"/>
    </xf>
    <xf numFmtId="0" fontId="35" fillId="11" borderId="0" xfId="0" applyFont="1" applyFill="1" applyAlignment="1">
      <alignment horizontal="center"/>
    </xf>
    <xf numFmtId="0" fontId="35" fillId="11" borderId="0" xfId="0" applyFont="1" applyFill="1" applyBorder="1" applyAlignment="1">
      <alignment horizontal="center"/>
    </xf>
    <xf numFmtId="0" fontId="1" fillId="0" borderId="1" xfId="0" applyFont="1" applyBorder="1" applyAlignment="1">
      <alignment horizontal="center" vertical="center" wrapText="1"/>
    </xf>
    <xf numFmtId="0" fontId="9" fillId="0" borderId="0" xfId="0" applyFont="1" applyBorder="1" applyAlignment="1">
      <alignment horizontal="center"/>
    </xf>
    <xf numFmtId="0" fontId="1" fillId="8"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1" fillId="8" borderId="13" xfId="0" applyFont="1" applyFill="1" applyBorder="1" applyAlignment="1">
      <alignment horizontal="center" vertical="center"/>
    </xf>
    <xf numFmtId="0" fontId="7" fillId="3" borderId="10" xfId="0" applyFont="1" applyFill="1" applyBorder="1" applyAlignment="1">
      <alignment horizontal="center"/>
    </xf>
    <xf numFmtId="0" fontId="7" fillId="3" borderId="11" xfId="0" applyFont="1" applyFill="1" applyBorder="1" applyAlignment="1">
      <alignment horizontal="center"/>
    </xf>
    <xf numFmtId="0" fontId="2" fillId="0" borderId="0" xfId="0" applyFont="1" applyFill="1" applyAlignment="1">
      <alignment vertical="center"/>
    </xf>
    <xf numFmtId="0" fontId="6"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31" xfId="0" applyFont="1" applyBorder="1" applyAlignment="1">
      <alignment vertical="center"/>
    </xf>
    <xf numFmtId="0" fontId="19" fillId="0" borderId="31" xfId="0" applyFont="1" applyFill="1" applyBorder="1" applyAlignment="1">
      <alignment horizontal="right" vertical="center" wrapText="1"/>
    </xf>
    <xf numFmtId="0" fontId="4" fillId="0" borderId="31" xfId="0" applyFont="1" applyBorder="1" applyAlignment="1">
      <alignment horizontal="center"/>
    </xf>
    <xf numFmtId="0" fontId="4" fillId="0" borderId="31" xfId="0" quotePrefix="1" applyFont="1" applyBorder="1" applyAlignment="1">
      <alignment horizontal="left"/>
    </xf>
    <xf numFmtId="0" fontId="2" fillId="0" borderId="7" xfId="0" applyFont="1" applyBorder="1" applyAlignment="1">
      <alignment vertical="center"/>
    </xf>
    <xf numFmtId="0" fontId="2" fillId="0" borderId="47" xfId="0" applyFont="1" applyFill="1" applyBorder="1" applyAlignment="1">
      <alignment horizontal="center" vertical="center"/>
    </xf>
    <xf numFmtId="0" fontId="2" fillId="0" borderId="48" xfId="0" applyFont="1" applyBorder="1" applyAlignment="1">
      <alignment vertical="center"/>
    </xf>
    <xf numFmtId="0" fontId="2" fillId="0" borderId="50" xfId="0" applyFont="1" applyBorder="1" applyAlignment="1">
      <alignment vertical="center"/>
    </xf>
    <xf numFmtId="0" fontId="2" fillId="0" borderId="51" xfId="0" applyFont="1" applyBorder="1" applyAlignment="1">
      <alignment vertical="center"/>
    </xf>
    <xf numFmtId="0" fontId="2" fillId="0" borderId="6" xfId="0" applyFont="1" applyBorder="1" applyAlignment="1">
      <alignment vertical="center"/>
    </xf>
    <xf numFmtId="0" fontId="4" fillId="0" borderId="31" xfId="0" quotePrefix="1" applyFont="1" applyFill="1" applyBorder="1" applyAlignment="1">
      <alignment horizontal="left"/>
    </xf>
    <xf numFmtId="0" fontId="2" fillId="0" borderId="47" xfId="0" applyFont="1" applyBorder="1" applyAlignment="1">
      <alignment vertical="center"/>
    </xf>
    <xf numFmtId="12" fontId="2" fillId="0" borderId="0" xfId="0" applyNumberFormat="1" applyFont="1" applyBorder="1" applyAlignment="1">
      <alignment vertical="center"/>
    </xf>
    <xf numFmtId="0" fontId="2" fillId="0" borderId="49" xfId="0" applyFont="1" applyBorder="1" applyAlignment="1">
      <alignment vertical="center"/>
    </xf>
    <xf numFmtId="0" fontId="2" fillId="0" borderId="50" xfId="0" applyFont="1" applyFill="1" applyBorder="1" applyAlignment="1">
      <alignment vertical="center"/>
    </xf>
    <xf numFmtId="0" fontId="4" fillId="0" borderId="7" xfId="0" quotePrefix="1" applyFont="1" applyFill="1" applyBorder="1" applyAlignment="1">
      <alignment horizontal="left"/>
    </xf>
    <xf numFmtId="0" fontId="3" fillId="0" borderId="48"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 fillId="0" borderId="48" xfId="0" applyFont="1" applyFill="1" applyBorder="1" applyAlignment="1">
      <alignment horizontal="center" vertical="center"/>
    </xf>
    <xf numFmtId="0" fontId="2" fillId="0" borderId="48" xfId="0" applyFont="1" applyFill="1" applyBorder="1" applyAlignment="1">
      <alignment vertical="center"/>
    </xf>
    <xf numFmtId="0" fontId="1" fillId="0" borderId="48" xfId="0" applyFont="1" applyFill="1" applyBorder="1" applyAlignment="1">
      <alignment horizontal="center" vertical="center" wrapText="1"/>
    </xf>
    <xf numFmtId="0" fontId="2" fillId="0" borderId="51" xfId="0" applyFont="1" applyFill="1" applyBorder="1" applyAlignment="1">
      <alignment vertical="center"/>
    </xf>
    <xf numFmtId="0" fontId="2" fillId="0" borderId="47" xfId="0" applyFont="1" applyBorder="1" applyAlignment="1">
      <alignment horizontal="center" vertical="center"/>
    </xf>
    <xf numFmtId="0" fontId="5" fillId="0" borderId="0" xfId="0" applyFont="1" applyFill="1" applyAlignment="1">
      <alignment horizontal="center" vertical="center"/>
    </xf>
    <xf numFmtId="0" fontId="9" fillId="0" borderId="0" xfId="0" applyFont="1" applyFill="1" applyAlignment="1">
      <alignment horizontal="center" vertical="center"/>
    </xf>
    <xf numFmtId="0" fontId="7" fillId="0" borderId="0" xfId="0" applyFont="1" applyFill="1" applyBorder="1" applyAlignment="1">
      <alignment horizontal="center" vertical="center"/>
    </xf>
    <xf numFmtId="0" fontId="2" fillId="0" borderId="6" xfId="0" applyFont="1" applyBorder="1" applyAlignment="1">
      <alignment horizontal="center" vertical="center"/>
    </xf>
    <xf numFmtId="0" fontId="2" fillId="0" borderId="31" xfId="0" applyFont="1" applyBorder="1" applyAlignment="1">
      <alignment horizontal="center" vertical="center"/>
    </xf>
    <xf numFmtId="0" fontId="2" fillId="0" borderId="7" xfId="0" applyFont="1" applyBorder="1" applyAlignment="1">
      <alignment horizontal="center" vertical="center"/>
    </xf>
    <xf numFmtId="0" fontId="2" fillId="0" borderId="48" xfId="0" applyFont="1" applyBorder="1" applyAlignment="1">
      <alignment horizontal="center" vertical="center"/>
    </xf>
    <xf numFmtId="0" fontId="2" fillId="0" borderId="49" xfId="0" applyFont="1" applyBorder="1" applyAlignment="1">
      <alignment horizontal="center" vertical="center"/>
    </xf>
    <xf numFmtId="0" fontId="2" fillId="0" borderId="50" xfId="0" applyFont="1" applyBorder="1" applyAlignment="1">
      <alignment horizontal="center" vertical="center"/>
    </xf>
    <xf numFmtId="0" fontId="2" fillId="0" borderId="50" xfId="0" applyFont="1" applyFill="1" applyBorder="1" applyAlignment="1">
      <alignment horizontal="center" vertical="center"/>
    </xf>
    <xf numFmtId="0" fontId="2" fillId="0" borderId="51" xfId="0" applyFont="1" applyBorder="1" applyAlignment="1">
      <alignment horizontal="center" vertical="center"/>
    </xf>
    <xf numFmtId="0" fontId="7" fillId="0" borderId="48" xfId="0" applyFont="1" applyFill="1" applyBorder="1" applyAlignment="1">
      <alignment horizontal="center" vertical="center"/>
    </xf>
    <xf numFmtId="0" fontId="2" fillId="0" borderId="51" xfId="0" applyFont="1" applyFill="1" applyBorder="1" applyAlignment="1">
      <alignment horizontal="center" vertical="center"/>
    </xf>
    <xf numFmtId="0" fontId="2" fillId="0" borderId="47" xfId="0" applyFont="1" applyFill="1" applyBorder="1" applyAlignment="1">
      <alignment horizontal="center" vertical="center" wrapText="1"/>
    </xf>
    <xf numFmtId="0" fontId="0" fillId="0" borderId="0" xfId="0" applyFill="1"/>
    <xf numFmtId="0" fontId="9" fillId="0" borderId="0" xfId="0" applyFont="1" applyFill="1"/>
    <xf numFmtId="0" fontId="30" fillId="0" borderId="0" xfId="0" applyFont="1" applyFill="1"/>
    <xf numFmtId="0" fontId="2" fillId="0" borderId="0" xfId="0" applyFont="1" applyFill="1"/>
    <xf numFmtId="0" fontId="2" fillId="0" borderId="6" xfId="0" applyFont="1" applyBorder="1"/>
    <xf numFmtId="0" fontId="2" fillId="0" borderId="31" xfId="0" applyFont="1" applyBorder="1"/>
    <xf numFmtId="0" fontId="2" fillId="0" borderId="7" xfId="0" applyFont="1" applyBorder="1"/>
    <xf numFmtId="0" fontId="2" fillId="0" borderId="47" xfId="0" applyFont="1" applyBorder="1"/>
    <xf numFmtId="0" fontId="2" fillId="0" borderId="48" xfId="0" applyFont="1" applyBorder="1"/>
    <xf numFmtId="0" fontId="2" fillId="0" borderId="49" xfId="0" applyFont="1" applyBorder="1"/>
    <xf numFmtId="0" fontId="2" fillId="0" borderId="50" xfId="0" applyFont="1" applyBorder="1"/>
    <xf numFmtId="0" fontId="2" fillId="0" borderId="51" xfId="0" applyFont="1" applyBorder="1"/>
    <xf numFmtId="0" fontId="2" fillId="0" borderId="7" xfId="0" applyFont="1" applyFill="1" applyBorder="1"/>
    <xf numFmtId="0" fontId="2" fillId="0" borderId="48" xfId="0" applyFont="1" applyFill="1" applyBorder="1"/>
    <xf numFmtId="0" fontId="2" fillId="0" borderId="48" xfId="0" applyFont="1" applyFill="1" applyBorder="1" applyAlignment="1">
      <alignment horizontal="center"/>
    </xf>
    <xf numFmtId="0" fontId="3" fillId="0" borderId="47" xfId="0" applyFont="1" applyFill="1" applyBorder="1" applyAlignment="1">
      <alignment horizontal="center" vertical="center" wrapText="1"/>
    </xf>
    <xf numFmtId="0" fontId="2" fillId="0" borderId="47" xfId="0" applyFont="1" applyFill="1" applyBorder="1"/>
    <xf numFmtId="0" fontId="2" fillId="0" borderId="51" xfId="0" applyFont="1" applyFill="1" applyBorder="1"/>
    <xf numFmtId="0" fontId="2" fillId="0" borderId="6"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xf>
    <xf numFmtId="0" fontId="1" fillId="0" borderId="10" xfId="0" applyFont="1" applyBorder="1" applyAlignment="1">
      <alignment horizontal="center" vertical="center" wrapText="1"/>
    </xf>
    <xf numFmtId="0" fontId="2" fillId="5"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2" fillId="0" borderId="10" xfId="0" applyFont="1" applyBorder="1" applyAlignment="1">
      <alignment vertical="center" wrapText="1"/>
    </xf>
    <xf numFmtId="0" fontId="2" fillId="0" borderId="12" xfId="0" applyFont="1" applyBorder="1" applyAlignment="1">
      <alignment vertical="center" wrapText="1"/>
    </xf>
    <xf numFmtId="0" fontId="45" fillId="0" borderId="10" xfId="0" applyFont="1" applyBorder="1" applyAlignment="1">
      <alignment horizontal="center" vertical="center" wrapText="1"/>
    </xf>
    <xf numFmtId="0" fontId="1" fillId="8" borderId="13" xfId="0" applyFont="1" applyFill="1" applyBorder="1" applyAlignment="1">
      <alignment horizontal="center" vertical="center" wrapText="1"/>
    </xf>
    <xf numFmtId="0" fontId="1" fillId="6" borderId="11" xfId="0" applyFont="1" applyFill="1" applyBorder="1" applyAlignment="1">
      <alignment horizontal="center" vertical="center" wrapText="1"/>
    </xf>
    <xf numFmtId="0" fontId="1" fillId="7" borderId="13"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6" borderId="14" xfId="0" applyFont="1" applyFill="1" applyBorder="1" applyAlignment="1">
      <alignment horizontal="center" vertical="center" wrapText="1"/>
    </xf>
    <xf numFmtId="0" fontId="1" fillId="0" borderId="10" xfId="0" applyFont="1" applyBorder="1" applyAlignment="1">
      <alignment horizontal="center" vertical="center"/>
    </xf>
    <xf numFmtId="1" fontId="1" fillId="6" borderId="11" xfId="0" applyNumberFormat="1" applyFont="1" applyFill="1" applyBorder="1" applyAlignment="1">
      <alignment horizontal="center" vertical="center"/>
    </xf>
    <xf numFmtId="12" fontId="1" fillId="0" borderId="10" xfId="0" applyNumberFormat="1" applyFont="1" applyFill="1" applyBorder="1" applyAlignment="1">
      <alignment horizontal="center" vertical="center" wrapText="1"/>
    </xf>
    <xf numFmtId="0" fontId="1" fillId="0" borderId="10" xfId="0" applyFont="1" applyBorder="1" applyAlignment="1">
      <alignment horizontal="center"/>
    </xf>
    <xf numFmtId="0" fontId="1" fillId="5" borderId="10" xfId="0" applyFont="1" applyFill="1" applyBorder="1" applyAlignment="1">
      <alignment horizontal="center"/>
    </xf>
    <xf numFmtId="0" fontId="1" fillId="0" borderId="12" xfId="0" applyFont="1" applyBorder="1" applyAlignment="1">
      <alignment horizontal="center" vertical="center" wrapText="1"/>
    </xf>
    <xf numFmtId="0" fontId="0" fillId="5" borderId="47" xfId="0" applyFill="1" applyBorder="1"/>
    <xf numFmtId="0" fontId="0" fillId="5" borderId="0" xfId="0" applyFill="1" applyBorder="1"/>
    <xf numFmtId="0" fontId="0" fillId="5" borderId="48" xfId="0" applyFill="1" applyBorder="1"/>
    <xf numFmtId="0" fontId="19" fillId="5" borderId="47" xfId="0" applyFont="1" applyFill="1" applyBorder="1" applyAlignment="1">
      <alignment vertical="center" wrapText="1"/>
    </xf>
    <xf numFmtId="0" fontId="19" fillId="5" borderId="48" xfId="0" applyFont="1" applyFill="1" applyBorder="1" applyAlignment="1">
      <alignment horizontal="center" vertical="center" wrapText="1"/>
    </xf>
    <xf numFmtId="0" fontId="2" fillId="0" borderId="31" xfId="0" applyFont="1" applyFill="1" applyBorder="1" applyAlignment="1">
      <alignment horizontal="center" vertical="center"/>
    </xf>
    <xf numFmtId="0" fontId="7" fillId="0" borderId="0" xfId="0" applyFont="1" applyFill="1" applyBorder="1" applyAlignment="1">
      <alignment horizontal="center"/>
    </xf>
    <xf numFmtId="0" fontId="3" fillId="0" borderId="31" xfId="0" applyFont="1" applyFill="1" applyBorder="1" applyAlignment="1">
      <alignment horizontal="right" vertical="center" wrapText="1"/>
    </xf>
    <xf numFmtId="0" fontId="7" fillId="0" borderId="31" xfId="0" applyFont="1" applyBorder="1" applyAlignment="1">
      <alignment horizontal="center"/>
    </xf>
    <xf numFmtId="0" fontId="7" fillId="0" borderId="31" xfId="0" quotePrefix="1" applyFont="1" applyBorder="1" applyAlignment="1">
      <alignment horizontal="left"/>
    </xf>
    <xf numFmtId="0" fontId="7" fillId="0" borderId="31" xfId="0" quotePrefix="1" applyFont="1" applyFill="1" applyBorder="1" applyAlignment="1">
      <alignment horizontal="left"/>
    </xf>
    <xf numFmtId="0" fontId="7" fillId="0" borderId="7" xfId="0" quotePrefix="1" applyFont="1" applyFill="1" applyBorder="1" applyAlignment="1">
      <alignment horizontal="left"/>
    </xf>
    <xf numFmtId="0" fontId="3" fillId="0" borderId="0" xfId="0" applyFont="1" applyFill="1" applyBorder="1" applyAlignment="1">
      <alignment horizontal="right" vertical="center" wrapText="1"/>
    </xf>
    <xf numFmtId="0" fontId="7" fillId="0" borderId="0" xfId="0" applyFont="1" applyBorder="1" applyAlignment="1">
      <alignment horizontal="center"/>
    </xf>
    <xf numFmtId="0" fontId="7" fillId="0" borderId="0" xfId="0" quotePrefix="1" applyFont="1" applyBorder="1" applyAlignment="1">
      <alignment horizontal="left"/>
    </xf>
    <xf numFmtId="0" fontId="7" fillId="0" borderId="0" xfId="0" quotePrefix="1" applyFont="1" applyFill="1" applyBorder="1" applyAlignment="1">
      <alignment horizontal="left"/>
    </xf>
    <xf numFmtId="8" fontId="46" fillId="0" borderId="1" xfId="0" applyNumberFormat="1" applyFont="1" applyBorder="1" applyAlignment="1">
      <alignment horizontal="center"/>
    </xf>
    <xf numFmtId="8" fontId="46" fillId="0" borderId="1" xfId="0" applyNumberFormat="1" applyFont="1" applyBorder="1" applyAlignment="1">
      <alignment horizontal="center" vertical="center"/>
    </xf>
    <xf numFmtId="8" fontId="46" fillId="0" borderId="1" xfId="0" applyNumberFormat="1" applyFont="1" applyBorder="1" applyAlignment="1">
      <alignment horizontal="center" vertical="center" wrapText="1"/>
    </xf>
    <xf numFmtId="0" fontId="47" fillId="0" borderId="10" xfId="0" applyFont="1" applyBorder="1" applyAlignment="1">
      <alignment horizontal="center" vertical="center" wrapText="1"/>
    </xf>
    <xf numFmtId="0" fontId="1" fillId="5" borderId="10" xfId="0" applyFont="1" applyFill="1" applyBorder="1" applyAlignment="1">
      <alignment horizontal="center" vertical="center"/>
    </xf>
    <xf numFmtId="0" fontId="1" fillId="6" borderId="11" xfId="0" applyFont="1" applyFill="1" applyBorder="1" applyAlignment="1">
      <alignment horizontal="center" vertical="center"/>
    </xf>
    <xf numFmtId="0" fontId="1" fillId="0" borderId="10" xfId="0" applyFont="1" applyFill="1" applyBorder="1" applyAlignment="1">
      <alignment horizontal="center" vertical="center"/>
    </xf>
    <xf numFmtId="1" fontId="1" fillId="8" borderId="1" xfId="0" applyNumberFormat="1" applyFont="1" applyFill="1" applyBorder="1" applyAlignment="1">
      <alignment horizontal="center" vertical="center"/>
    </xf>
    <xf numFmtId="0" fontId="1" fillId="6" borderId="14" xfId="0" applyFont="1" applyFill="1" applyBorder="1" applyAlignment="1">
      <alignment horizontal="center" vertical="center"/>
    </xf>
    <xf numFmtId="0" fontId="3" fillId="0" borderId="47" xfId="0" applyFont="1" applyFill="1" applyBorder="1" applyAlignment="1">
      <alignment vertical="center" wrapText="1"/>
    </xf>
    <xf numFmtId="12" fontId="2" fillId="0" borderId="47" xfId="0" applyNumberFormat="1" applyFont="1" applyFill="1" applyBorder="1" applyAlignment="1">
      <alignment horizontal="center" vertical="center"/>
    </xf>
    <xf numFmtId="0" fontId="2" fillId="0" borderId="47" xfId="0" applyFont="1" applyFill="1" applyBorder="1" applyAlignment="1">
      <alignment horizontal="center"/>
    </xf>
    <xf numFmtId="0" fontId="0" fillId="13" borderId="0" xfId="0" applyFill="1" applyBorder="1"/>
    <xf numFmtId="0" fontId="0" fillId="13" borderId="47" xfId="0" applyFill="1" applyBorder="1"/>
    <xf numFmtId="0" fontId="19" fillId="13" borderId="0" xfId="0" applyFont="1" applyFill="1" applyBorder="1" applyAlignment="1">
      <alignment vertical="center" wrapText="1"/>
    </xf>
    <xf numFmtId="0" fontId="56" fillId="0" borderId="0" xfId="0" applyFont="1" applyFill="1" applyBorder="1"/>
    <xf numFmtId="0" fontId="0" fillId="13" borderId="6" xfId="0" applyFill="1" applyBorder="1"/>
    <xf numFmtId="0" fontId="0" fillId="13" borderId="31" xfId="0" applyFill="1" applyBorder="1"/>
    <xf numFmtId="0" fontId="0" fillId="13" borderId="7" xfId="0" applyFill="1" applyBorder="1"/>
    <xf numFmtId="0" fontId="19" fillId="13" borderId="48" xfId="0" applyFont="1" applyFill="1" applyBorder="1" applyAlignment="1">
      <alignment horizontal="center" vertical="center" wrapText="1"/>
    </xf>
    <xf numFmtId="0" fontId="0" fillId="13" borderId="48" xfId="0" applyFill="1" applyBorder="1"/>
    <xf numFmtId="0" fontId="0" fillId="5" borderId="6" xfId="0" applyFill="1" applyBorder="1"/>
    <xf numFmtId="0" fontId="0" fillId="12" borderId="31" xfId="0" applyFill="1" applyBorder="1"/>
    <xf numFmtId="0" fontId="0" fillId="5" borderId="31" xfId="0" applyFill="1" applyBorder="1"/>
    <xf numFmtId="0" fontId="0" fillId="5" borderId="7" xfId="0" applyFill="1" applyBorder="1"/>
    <xf numFmtId="0" fontId="0" fillId="5" borderId="0" xfId="0" applyFill="1" applyBorder="1" applyAlignment="1"/>
    <xf numFmtId="0" fontId="0" fillId="5" borderId="48" xfId="0" applyFill="1" applyBorder="1" applyAlignment="1">
      <alignment horizontal="left"/>
    </xf>
    <xf numFmtId="0" fontId="0" fillId="13" borderId="0" xfId="0" applyFill="1" applyBorder="1" applyAlignment="1">
      <alignment horizontal="left"/>
    </xf>
    <xf numFmtId="0" fontId="0" fillId="5" borderId="0" xfId="0" applyFill="1" applyBorder="1" applyAlignment="1">
      <alignment vertical="center"/>
    </xf>
    <xf numFmtId="0" fontId="0" fillId="5" borderId="0" xfId="0" applyFill="1"/>
    <xf numFmtId="0" fontId="0" fillId="5" borderId="0" xfId="0" applyFill="1" applyAlignment="1">
      <alignment vertical="center"/>
    </xf>
    <xf numFmtId="0" fontId="0" fillId="13" borderId="65" xfId="0" applyFill="1" applyBorder="1"/>
    <xf numFmtId="0" fontId="0" fillId="5" borderId="66" xfId="0" applyFill="1" applyBorder="1"/>
    <xf numFmtId="0" fontId="0" fillId="13" borderId="67" xfId="0" applyFill="1" applyBorder="1"/>
    <xf numFmtId="0" fontId="0" fillId="5" borderId="68" xfId="0" applyFill="1" applyBorder="1"/>
    <xf numFmtId="0" fontId="0" fillId="13" borderId="69" xfId="0" applyFill="1" applyBorder="1"/>
    <xf numFmtId="0" fontId="0" fillId="13" borderId="70" xfId="0" applyFill="1" applyBorder="1"/>
    <xf numFmtId="0" fontId="0" fillId="13" borderId="71" xfId="0" applyFill="1" applyBorder="1"/>
    <xf numFmtId="0" fontId="0" fillId="5" borderId="72" xfId="0" applyFill="1" applyBorder="1"/>
    <xf numFmtId="0" fontId="0" fillId="5" borderId="70" xfId="0" applyFill="1" applyBorder="1"/>
    <xf numFmtId="0" fontId="0" fillId="5" borderId="71" xfId="0" applyFill="1" applyBorder="1"/>
    <xf numFmtId="0" fontId="0" fillId="13" borderId="72" xfId="0" applyFill="1" applyBorder="1"/>
    <xf numFmtId="0" fontId="0" fillId="5" borderId="73" xfId="0" applyFill="1" applyBorder="1"/>
    <xf numFmtId="0" fontId="62" fillId="0" borderId="0" xfId="0" applyFont="1" applyAlignment="1">
      <alignment horizontal="right"/>
    </xf>
    <xf numFmtId="0" fontId="63" fillId="0" borderId="0" xfId="0" applyFont="1"/>
    <xf numFmtId="0" fontId="0" fillId="5" borderId="0" xfId="0" applyFill="1" applyBorder="1" applyAlignment="1">
      <alignment horizontal="center"/>
    </xf>
    <xf numFmtId="0" fontId="2" fillId="0" borderId="42" xfId="0" applyFont="1" applyBorder="1" applyAlignment="1">
      <alignment horizontal="center"/>
    </xf>
    <xf numFmtId="12" fontId="2" fillId="0" borderId="10" xfId="0" applyNumberFormat="1" applyFont="1" applyBorder="1" applyAlignment="1">
      <alignment horizontal="center" vertical="center" wrapText="1"/>
    </xf>
    <xf numFmtId="12" fontId="2" fillId="0" borderId="12" xfId="0" applyNumberFormat="1" applyFont="1" applyBorder="1" applyAlignment="1">
      <alignment horizontal="center" vertical="center" wrapText="1"/>
    </xf>
    <xf numFmtId="0" fontId="2" fillId="0" borderId="13" xfId="0" applyFont="1" applyBorder="1" applyAlignment="1">
      <alignment horizontal="center" vertical="center" wrapText="1"/>
    </xf>
    <xf numFmtId="0" fontId="1" fillId="8" borderId="30" xfId="0" applyFont="1" applyFill="1" applyBorder="1" applyAlignment="1">
      <alignment horizontal="center" vertical="center"/>
    </xf>
    <xf numFmtId="0" fontId="2" fillId="0" borderId="30" xfId="0" applyFont="1" applyBorder="1" applyAlignment="1">
      <alignment horizontal="center"/>
    </xf>
    <xf numFmtId="0" fontId="2" fillId="6" borderId="23" xfId="0" applyFont="1" applyFill="1" applyBorder="1" applyAlignment="1">
      <alignment horizontal="center"/>
    </xf>
    <xf numFmtId="0" fontId="1" fillId="0" borderId="82" xfId="0" applyFont="1" applyFill="1" applyBorder="1" applyAlignment="1">
      <alignment horizontal="center" vertical="center" wrapText="1"/>
    </xf>
    <xf numFmtId="0" fontId="2" fillId="0" borderId="82" xfId="0" applyFont="1" applyFill="1" applyBorder="1" applyAlignment="1">
      <alignment horizontal="center" vertical="center" wrapText="1"/>
    </xf>
    <xf numFmtId="0" fontId="2" fillId="0" borderId="82" xfId="0" applyFont="1" applyBorder="1" applyAlignment="1">
      <alignment horizontal="center" vertical="center"/>
    </xf>
    <xf numFmtId="0" fontId="2" fillId="0" borderId="82" xfId="0" applyFont="1" applyBorder="1" applyAlignment="1">
      <alignment horizontal="center"/>
    </xf>
    <xf numFmtId="12" fontId="2" fillId="0" borderId="82" xfId="0" applyNumberFormat="1" applyFont="1" applyFill="1" applyBorder="1" applyAlignment="1">
      <alignment horizontal="center" vertical="center" wrapText="1"/>
    </xf>
    <xf numFmtId="0" fontId="2" fillId="0" borderId="82" xfId="0" applyFont="1" applyBorder="1" applyAlignment="1">
      <alignment horizontal="center" vertical="center" wrapText="1"/>
    </xf>
    <xf numFmtId="0" fontId="40" fillId="0" borderId="82" xfId="0" applyFont="1" applyBorder="1" applyAlignment="1">
      <alignment horizontal="center" vertical="center" wrapText="1"/>
    </xf>
    <xf numFmtId="1" fontId="2" fillId="6" borderId="83" xfId="0" applyNumberFormat="1" applyFont="1" applyFill="1" applyBorder="1" applyAlignment="1">
      <alignment horizontal="center" vertical="center"/>
    </xf>
    <xf numFmtId="0" fontId="3" fillId="3" borderId="8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85" xfId="0" applyFont="1" applyFill="1" applyBorder="1" applyAlignment="1">
      <alignment horizontal="center" vertical="center" wrapText="1"/>
    </xf>
    <xf numFmtId="0" fontId="2" fillId="0" borderId="86" xfId="0" applyFont="1" applyBorder="1" applyAlignment="1">
      <alignment horizontal="center" vertical="center" wrapText="1"/>
    </xf>
    <xf numFmtId="1" fontId="1" fillId="7" borderId="26" xfId="0" applyNumberFormat="1" applyFont="1" applyFill="1" applyBorder="1" applyAlignment="1">
      <alignment horizontal="center"/>
    </xf>
    <xf numFmtId="0" fontId="2" fillId="0" borderId="26" xfId="0" applyFont="1" applyBorder="1" applyAlignment="1">
      <alignment horizontal="center"/>
    </xf>
    <xf numFmtId="1" fontId="2" fillId="6" borderId="87" xfId="0" applyNumberFormat="1" applyFont="1" applyFill="1" applyBorder="1" applyAlignment="1">
      <alignment horizontal="center" vertical="center"/>
    </xf>
    <xf numFmtId="0" fontId="2" fillId="5" borderId="82" xfId="0" applyFont="1" applyFill="1" applyBorder="1" applyAlignment="1">
      <alignment horizontal="center"/>
    </xf>
    <xf numFmtId="1" fontId="2" fillId="6" borderId="83" xfId="0" applyNumberFormat="1" applyFont="1" applyFill="1" applyBorder="1" applyAlignment="1">
      <alignment horizontal="center"/>
    </xf>
    <xf numFmtId="0" fontId="2" fillId="5" borderId="86" xfId="0" applyFont="1" applyFill="1" applyBorder="1" applyAlignment="1">
      <alignment horizontal="center"/>
    </xf>
    <xf numFmtId="0" fontId="1" fillId="7" borderId="26" xfId="0" applyFont="1" applyFill="1" applyBorder="1" applyAlignment="1">
      <alignment horizontal="center"/>
    </xf>
    <xf numFmtId="164" fontId="29" fillId="0" borderId="26" xfId="0" applyNumberFormat="1" applyFont="1" applyFill="1" applyBorder="1" applyAlignment="1">
      <alignment horizontal="center" vertical="center"/>
    </xf>
    <xf numFmtId="1" fontId="2" fillId="6" borderId="87" xfId="0" applyNumberFormat="1" applyFont="1" applyFill="1" applyBorder="1" applyAlignment="1">
      <alignment horizontal="center"/>
    </xf>
    <xf numFmtId="0" fontId="2" fillId="0" borderId="82" xfId="0" applyFont="1" applyBorder="1" applyAlignment="1">
      <alignment horizontal="center" wrapText="1"/>
    </xf>
    <xf numFmtId="0" fontId="2" fillId="5" borderId="82" xfId="0" applyFont="1" applyFill="1" applyBorder="1" applyAlignment="1">
      <alignment horizontal="center" wrapText="1"/>
    </xf>
    <xf numFmtId="0" fontId="44" fillId="0" borderId="82" xfId="0" applyFont="1" applyBorder="1" applyAlignment="1">
      <alignment horizontal="center" vertical="center" wrapText="1"/>
    </xf>
    <xf numFmtId="165" fontId="46" fillId="0" borderId="83" xfId="0" applyNumberFormat="1" applyFont="1" applyBorder="1"/>
    <xf numFmtId="0" fontId="44" fillId="0" borderId="86" xfId="0" applyFont="1" applyBorder="1" applyAlignment="1">
      <alignment horizontal="center" vertical="center" wrapText="1"/>
    </xf>
    <xf numFmtId="1" fontId="2" fillId="6" borderId="26" xfId="0" applyNumberFormat="1" applyFont="1" applyFill="1" applyBorder="1" applyAlignment="1">
      <alignment horizontal="center" vertical="center"/>
    </xf>
    <xf numFmtId="8" fontId="46" fillId="0" borderId="26" xfId="0" applyNumberFormat="1" applyFont="1" applyBorder="1" applyAlignment="1">
      <alignment horizontal="center"/>
    </xf>
    <xf numFmtId="165" fontId="46" fillId="0" borderId="87" xfId="0" applyNumberFormat="1" applyFont="1" applyBorder="1"/>
    <xf numFmtId="165" fontId="0" fillId="0" borderId="24" xfId="0" applyNumberFormat="1" applyFont="1" applyBorder="1" applyAlignment="1">
      <alignment horizontal="center"/>
    </xf>
    <xf numFmtId="0" fontId="4" fillId="0" borderId="15" xfId="0" applyFont="1" applyBorder="1" applyAlignment="1">
      <alignment horizontal="center"/>
    </xf>
    <xf numFmtId="0" fontId="4" fillId="0" borderId="19" xfId="0" applyFont="1" applyBorder="1" applyAlignment="1">
      <alignment horizontal="center"/>
    </xf>
    <xf numFmtId="0" fontId="4" fillId="0" borderId="16" xfId="0" applyFont="1" applyBorder="1" applyAlignment="1">
      <alignment horizontal="center"/>
    </xf>
    <xf numFmtId="0" fontId="17" fillId="0" borderId="0" xfId="0" applyFont="1" applyAlignment="1">
      <alignment horizontal="left"/>
    </xf>
    <xf numFmtId="0" fontId="4" fillId="2" borderId="15"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16" xfId="0" applyFont="1" applyFill="1" applyBorder="1" applyAlignment="1">
      <alignment horizontal="center" vertical="center"/>
    </xf>
    <xf numFmtId="0" fontId="4" fillId="5" borderId="15" xfId="0" applyFont="1" applyFill="1" applyBorder="1" applyAlignment="1">
      <alignment horizontal="center"/>
    </xf>
    <xf numFmtId="0" fontId="4" fillId="5" borderId="19" xfId="0" applyFont="1" applyFill="1" applyBorder="1" applyAlignment="1">
      <alignment horizontal="center"/>
    </xf>
    <xf numFmtId="0" fontId="4" fillId="5" borderId="16" xfId="0" applyFont="1" applyFill="1" applyBorder="1" applyAlignment="1">
      <alignment horizontal="center"/>
    </xf>
    <xf numFmtId="0" fontId="18" fillId="5" borderId="15" xfId="0" quotePrefix="1" applyFont="1" applyFill="1" applyBorder="1" applyAlignment="1">
      <alignment horizontal="center"/>
    </xf>
    <xf numFmtId="0" fontId="18" fillId="5" borderId="19" xfId="0" quotePrefix="1" applyFont="1" applyFill="1" applyBorder="1" applyAlignment="1">
      <alignment horizontal="center"/>
    </xf>
    <xf numFmtId="0" fontId="18" fillId="5" borderId="16" xfId="0" quotePrefix="1" applyFont="1" applyFill="1" applyBorder="1" applyAlignment="1">
      <alignment horizontal="center"/>
    </xf>
    <xf numFmtId="0" fontId="4" fillId="10" borderId="15" xfId="0" applyFont="1" applyFill="1" applyBorder="1" applyAlignment="1">
      <alignment horizontal="center" vertical="center"/>
    </xf>
    <xf numFmtId="0" fontId="4" fillId="10" borderId="19" xfId="0" applyFont="1" applyFill="1" applyBorder="1" applyAlignment="1">
      <alignment horizontal="center" vertical="center"/>
    </xf>
    <xf numFmtId="0" fontId="4" fillId="10" borderId="16" xfId="0" applyFont="1" applyFill="1" applyBorder="1" applyAlignment="1">
      <alignment horizontal="center" vertical="center"/>
    </xf>
    <xf numFmtId="0" fontId="4" fillId="9" borderId="15" xfId="0" applyFont="1" applyFill="1" applyBorder="1" applyAlignment="1">
      <alignment horizontal="center" vertical="center"/>
    </xf>
    <xf numFmtId="0" fontId="4" fillId="9" borderId="19" xfId="0" applyFont="1" applyFill="1" applyBorder="1" applyAlignment="1">
      <alignment horizontal="center" vertical="center"/>
    </xf>
    <xf numFmtId="0" fontId="4" fillId="9" borderId="16" xfId="0" applyFont="1" applyFill="1" applyBorder="1" applyAlignment="1">
      <alignment horizontal="center" vertical="center"/>
    </xf>
    <xf numFmtId="0" fontId="38" fillId="5" borderId="74" xfId="0" applyFont="1" applyFill="1" applyBorder="1" applyAlignment="1">
      <alignment horizontal="left" vertical="center" wrapText="1"/>
    </xf>
    <xf numFmtId="0" fontId="38" fillId="5" borderId="75" xfId="0" applyFont="1" applyFill="1" applyBorder="1" applyAlignment="1">
      <alignment horizontal="left" vertical="center" wrapText="1"/>
    </xf>
    <xf numFmtId="0" fontId="38" fillId="5" borderId="76" xfId="0" applyFont="1" applyFill="1" applyBorder="1" applyAlignment="1">
      <alignment horizontal="left" vertical="center" wrapText="1"/>
    </xf>
    <xf numFmtId="0" fontId="38" fillId="5" borderId="77" xfId="0" applyFont="1" applyFill="1" applyBorder="1" applyAlignment="1">
      <alignment horizontal="left" vertical="center" wrapText="1"/>
    </xf>
    <xf numFmtId="0" fontId="38" fillId="5" borderId="0" xfId="0" applyFont="1" applyFill="1" applyBorder="1" applyAlignment="1">
      <alignment horizontal="left" vertical="center" wrapText="1"/>
    </xf>
    <xf numFmtId="0" fontId="38" fillId="5" borderId="78" xfId="0" applyFont="1" applyFill="1" applyBorder="1" applyAlignment="1">
      <alignment horizontal="left" vertical="center" wrapText="1"/>
    </xf>
    <xf numFmtId="0" fontId="38" fillId="5" borderId="79" xfId="0" applyFont="1" applyFill="1" applyBorder="1" applyAlignment="1">
      <alignment horizontal="left" vertical="center" wrapText="1"/>
    </xf>
    <xf numFmtId="0" fontId="38" fillId="5" borderId="80" xfId="0" applyFont="1" applyFill="1" applyBorder="1" applyAlignment="1">
      <alignment horizontal="left" vertical="center" wrapText="1"/>
    </xf>
    <xf numFmtId="0" fontId="38" fillId="5" borderId="81" xfId="0" applyFont="1" applyFill="1" applyBorder="1" applyAlignment="1">
      <alignment horizontal="left" vertical="center" wrapText="1"/>
    </xf>
    <xf numFmtId="0" fontId="51" fillId="5" borderId="60" xfId="0" applyFont="1" applyFill="1" applyBorder="1" applyAlignment="1">
      <alignment horizontal="center" vertical="center"/>
    </xf>
    <xf numFmtId="0" fontId="51" fillId="5" borderId="61" xfId="0" applyFont="1" applyFill="1" applyBorder="1" applyAlignment="1">
      <alignment horizontal="center" vertical="center"/>
    </xf>
    <xf numFmtId="0" fontId="52" fillId="5" borderId="6" xfId="0" applyFont="1" applyFill="1" applyBorder="1" applyAlignment="1">
      <alignment horizontal="center" vertical="center" wrapText="1"/>
    </xf>
    <xf numFmtId="0" fontId="52" fillId="5" borderId="31" xfId="0" applyFont="1" applyFill="1" applyBorder="1" applyAlignment="1">
      <alignment horizontal="center" vertical="center" wrapText="1"/>
    </xf>
    <xf numFmtId="0" fontId="52" fillId="5" borderId="7" xfId="0" applyFont="1" applyFill="1" applyBorder="1" applyAlignment="1">
      <alignment horizontal="center" vertical="center" wrapText="1"/>
    </xf>
    <xf numFmtId="0" fontId="52" fillId="5" borderId="49" xfId="0" applyFont="1" applyFill="1" applyBorder="1" applyAlignment="1">
      <alignment horizontal="center" vertical="center" wrapText="1"/>
    </xf>
    <xf numFmtId="0" fontId="52" fillId="5" borderId="50" xfId="0" applyFont="1" applyFill="1" applyBorder="1" applyAlignment="1">
      <alignment horizontal="center" vertical="center" wrapText="1"/>
    </xf>
    <xf numFmtId="0" fontId="52" fillId="5" borderId="51" xfId="0" applyFont="1" applyFill="1" applyBorder="1" applyAlignment="1">
      <alignment horizontal="center" vertical="center" wrapText="1"/>
    </xf>
    <xf numFmtId="0" fontId="0" fillId="0" borderId="0" xfId="0" applyFill="1" applyBorder="1" applyAlignment="1">
      <alignment horizontal="center"/>
    </xf>
    <xf numFmtId="0" fontId="48" fillId="5" borderId="6" xfId="0" applyFont="1" applyFill="1" applyBorder="1" applyAlignment="1">
      <alignment horizontal="left" vertical="center"/>
    </xf>
    <xf numFmtId="0" fontId="48" fillId="5" borderId="31" xfId="0" applyFont="1" applyFill="1" applyBorder="1" applyAlignment="1">
      <alignment horizontal="left" vertical="center"/>
    </xf>
    <xf numFmtId="0" fontId="48" fillId="5" borderId="7" xfId="0" applyFont="1" applyFill="1" applyBorder="1" applyAlignment="1">
      <alignment horizontal="left" vertical="center"/>
    </xf>
    <xf numFmtId="0" fontId="48" fillId="5" borderId="49"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51" xfId="0" applyFont="1" applyFill="1" applyBorder="1" applyAlignment="1">
      <alignment horizontal="left" vertical="center"/>
    </xf>
    <xf numFmtId="0" fontId="37" fillId="13" borderId="6" xfId="0" applyFont="1" applyFill="1" applyBorder="1" applyAlignment="1">
      <alignment horizontal="center" vertical="center" wrapText="1"/>
    </xf>
    <xf numFmtId="0" fontId="37" fillId="13" borderId="31" xfId="0" applyFont="1" applyFill="1" applyBorder="1" applyAlignment="1">
      <alignment horizontal="center" vertical="center" wrapText="1"/>
    </xf>
    <xf numFmtId="0" fontId="37" fillId="13" borderId="7" xfId="0" applyFont="1" applyFill="1" applyBorder="1" applyAlignment="1">
      <alignment horizontal="center" vertical="center" wrapText="1"/>
    </xf>
    <xf numFmtId="0" fontId="37" fillId="13" borderId="49" xfId="0" applyFont="1" applyFill="1" applyBorder="1" applyAlignment="1">
      <alignment horizontal="center" vertical="center" wrapText="1"/>
    </xf>
    <xf numFmtId="0" fontId="37" fillId="13" borderId="50" xfId="0" applyFont="1" applyFill="1" applyBorder="1" applyAlignment="1">
      <alignment horizontal="center" vertical="center" wrapText="1"/>
    </xf>
    <xf numFmtId="0" fontId="37" fillId="13" borderId="51" xfId="0" applyFont="1" applyFill="1" applyBorder="1" applyAlignment="1">
      <alignment horizontal="center" vertical="center" wrapText="1"/>
    </xf>
    <xf numFmtId="0" fontId="36" fillId="13" borderId="62" xfId="0" applyFont="1" applyFill="1" applyBorder="1" applyAlignment="1">
      <alignment horizontal="center" vertical="center"/>
    </xf>
    <xf numFmtId="0" fontId="36" fillId="13" borderId="61" xfId="0" applyFont="1" applyFill="1" applyBorder="1" applyAlignment="1">
      <alignment horizontal="center" vertical="center"/>
    </xf>
    <xf numFmtId="0" fontId="36" fillId="13" borderId="64" xfId="0" applyFont="1" applyFill="1" applyBorder="1" applyAlignment="1">
      <alignment horizontal="center" vertical="center"/>
    </xf>
    <xf numFmtId="0" fontId="38" fillId="5" borderId="0" xfId="0" applyFont="1" applyFill="1" applyBorder="1" applyAlignment="1">
      <alignment horizontal="left" vertical="center"/>
    </xf>
    <xf numFmtId="0" fontId="50" fillId="5" borderId="0" xfId="0" applyFont="1" applyFill="1" applyBorder="1" applyAlignment="1">
      <alignment horizontal="center"/>
    </xf>
    <xf numFmtId="0" fontId="49" fillId="5" borderId="0" xfId="0" applyFont="1" applyFill="1" applyBorder="1" applyAlignment="1">
      <alignment horizontal="center"/>
    </xf>
    <xf numFmtId="0" fontId="61" fillId="5" borderId="53" xfId="0" applyFont="1" applyFill="1" applyBorder="1" applyAlignment="1">
      <alignment horizontal="center" vertical="top" wrapText="1"/>
    </xf>
    <xf numFmtId="0" fontId="57" fillId="5" borderId="54" xfId="0" applyFont="1" applyFill="1" applyBorder="1" applyAlignment="1">
      <alignment horizontal="center" vertical="top" wrapText="1"/>
    </xf>
    <xf numFmtId="0" fontId="57" fillId="5" borderId="55" xfId="0" applyFont="1" applyFill="1" applyBorder="1" applyAlignment="1">
      <alignment horizontal="center" vertical="top" wrapText="1"/>
    </xf>
    <xf numFmtId="0" fontId="61" fillId="5" borderId="56" xfId="0" applyFont="1" applyFill="1" applyBorder="1" applyAlignment="1">
      <alignment horizontal="center" vertical="top" wrapText="1"/>
    </xf>
    <xf numFmtId="0" fontId="57" fillId="5" borderId="0" xfId="0" applyFont="1" applyFill="1" applyBorder="1" applyAlignment="1">
      <alignment horizontal="center" vertical="top" wrapText="1"/>
    </xf>
    <xf numFmtId="0" fontId="57" fillId="5" borderId="52" xfId="0" applyFont="1" applyFill="1" applyBorder="1" applyAlignment="1">
      <alignment horizontal="center" vertical="top" wrapText="1"/>
    </xf>
    <xf numFmtId="0" fontId="57" fillId="5" borderId="56" xfId="0" applyFont="1" applyFill="1" applyBorder="1" applyAlignment="1">
      <alignment horizontal="center" vertical="top" wrapText="1"/>
    </xf>
    <xf numFmtId="0" fontId="57" fillId="5" borderId="57" xfId="0" applyFont="1" applyFill="1" applyBorder="1" applyAlignment="1">
      <alignment horizontal="center" vertical="top" wrapText="1"/>
    </xf>
    <xf numFmtId="0" fontId="57" fillId="5" borderId="58" xfId="0" applyFont="1" applyFill="1" applyBorder="1" applyAlignment="1">
      <alignment horizontal="center" vertical="top" wrapText="1"/>
    </xf>
    <xf numFmtId="0" fontId="57" fillId="5" borderId="59" xfId="0" applyFont="1" applyFill="1" applyBorder="1" applyAlignment="1">
      <alignment horizontal="center" vertical="top" wrapText="1"/>
    </xf>
    <xf numFmtId="0" fontId="58" fillId="5" borderId="0" xfId="0" applyFont="1" applyFill="1" applyBorder="1" applyAlignment="1">
      <alignment horizontal="left"/>
    </xf>
    <xf numFmtId="0" fontId="60" fillId="5" borderId="0" xfId="0" applyFont="1" applyFill="1" applyBorder="1" applyAlignment="1">
      <alignment horizontal="left"/>
    </xf>
    <xf numFmtId="0" fontId="0" fillId="13" borderId="0" xfId="0" applyFill="1" applyBorder="1" applyAlignment="1">
      <alignment horizontal="center"/>
    </xf>
    <xf numFmtId="0" fontId="36" fillId="13" borderId="63" xfId="0" applyFont="1" applyFill="1" applyBorder="1" applyAlignment="1">
      <alignment horizontal="center" vertical="center"/>
    </xf>
    <xf numFmtId="0" fontId="0" fillId="0" borderId="0" xfId="0" applyBorder="1" applyAlignment="1">
      <alignment horizontal="center"/>
    </xf>
    <xf numFmtId="0" fontId="0" fillId="2" borderId="0" xfId="0" applyFill="1" applyBorder="1" applyAlignment="1">
      <alignment horizontal="center"/>
    </xf>
    <xf numFmtId="0" fontId="54" fillId="13" borderId="6" xfId="0" applyFont="1" applyFill="1" applyBorder="1" applyAlignment="1">
      <alignment horizontal="center" vertical="center" wrapText="1"/>
    </xf>
    <xf numFmtId="0" fontId="54" fillId="13" borderId="31" xfId="0" applyFont="1" applyFill="1" applyBorder="1" applyAlignment="1">
      <alignment horizontal="center" vertical="center" wrapText="1"/>
    </xf>
    <xf numFmtId="0" fontId="54" fillId="13" borderId="7" xfId="0" applyFont="1" applyFill="1" applyBorder="1" applyAlignment="1">
      <alignment horizontal="center" vertical="center" wrapText="1"/>
    </xf>
    <xf numFmtId="0" fontId="54" fillId="13" borderId="49" xfId="0" applyFont="1" applyFill="1" applyBorder="1" applyAlignment="1">
      <alignment horizontal="center" vertical="center" wrapText="1"/>
    </xf>
    <xf numFmtId="0" fontId="54" fillId="13" borderId="50" xfId="0" applyFont="1" applyFill="1" applyBorder="1" applyAlignment="1">
      <alignment horizontal="center" vertical="center" wrapText="1"/>
    </xf>
    <xf numFmtId="0" fontId="54" fillId="13" borderId="51" xfId="0" applyFont="1" applyFill="1" applyBorder="1" applyAlignment="1">
      <alignment horizontal="center" vertical="center" wrapText="1"/>
    </xf>
    <xf numFmtId="0" fontId="52" fillId="5" borderId="6" xfId="0" applyFont="1" applyFill="1" applyBorder="1" applyAlignment="1">
      <alignment horizontal="left" vertical="center"/>
    </xf>
    <xf numFmtId="0" fontId="52" fillId="5" borderId="31" xfId="0" applyFont="1" applyFill="1" applyBorder="1" applyAlignment="1">
      <alignment horizontal="left" vertical="center"/>
    </xf>
    <xf numFmtId="0" fontId="52" fillId="5" borderId="7" xfId="0" applyFont="1" applyFill="1" applyBorder="1" applyAlignment="1">
      <alignment horizontal="left" vertical="center"/>
    </xf>
    <xf numFmtId="0" fontId="52" fillId="5" borderId="49" xfId="0" applyFont="1" applyFill="1" applyBorder="1" applyAlignment="1">
      <alignment horizontal="left" vertical="center"/>
    </xf>
    <xf numFmtId="0" fontId="52" fillId="5" borderId="50" xfId="0" applyFont="1" applyFill="1" applyBorder="1" applyAlignment="1">
      <alignment horizontal="left" vertical="center"/>
    </xf>
    <xf numFmtId="0" fontId="52" fillId="5" borderId="51" xfId="0" applyFont="1" applyFill="1" applyBorder="1" applyAlignment="1">
      <alignment horizontal="left" vertical="center"/>
    </xf>
    <xf numFmtId="0" fontId="37" fillId="13" borderId="47" xfId="0" applyFont="1" applyFill="1" applyBorder="1" applyAlignment="1">
      <alignment horizontal="center" vertical="center" wrapText="1"/>
    </xf>
    <xf numFmtId="0" fontId="37" fillId="13" borderId="0" xfId="0" applyFont="1" applyFill="1" applyAlignment="1">
      <alignment horizontal="center" vertical="center" wrapText="1"/>
    </xf>
    <xf numFmtId="0" fontId="37" fillId="13" borderId="48" xfId="0" applyFont="1" applyFill="1" applyBorder="1" applyAlignment="1">
      <alignment horizontal="center" vertical="center" wrapText="1"/>
    </xf>
    <xf numFmtId="0" fontId="0" fillId="5" borderId="0" xfId="0" applyFill="1" applyBorder="1" applyAlignment="1">
      <alignment horizontal="center"/>
    </xf>
    <xf numFmtId="0" fontId="33" fillId="0" borderId="33" xfId="0" applyFont="1" applyFill="1" applyBorder="1" applyAlignment="1">
      <alignment horizontal="left"/>
    </xf>
    <xf numFmtId="0" fontId="33" fillId="0" borderId="34" xfId="0" applyFont="1" applyFill="1" applyBorder="1" applyAlignment="1">
      <alignment horizontal="left"/>
    </xf>
    <xf numFmtId="0" fontId="33" fillId="0" borderId="35" xfId="0" applyFont="1" applyFill="1" applyBorder="1" applyAlignment="1">
      <alignment horizontal="left"/>
    </xf>
    <xf numFmtId="0" fontId="34" fillId="0" borderId="24" xfId="0" applyFont="1" applyBorder="1" applyAlignment="1">
      <alignment horizontal="center" wrapText="1"/>
    </xf>
    <xf numFmtId="0" fontId="53" fillId="13" borderId="17" xfId="0" applyFont="1" applyFill="1" applyBorder="1" applyAlignment="1">
      <alignment horizontal="center" vertical="center" wrapText="1"/>
    </xf>
    <xf numFmtId="0" fontId="53" fillId="13" borderId="18" xfId="0" applyFont="1" applyFill="1" applyBorder="1" applyAlignment="1">
      <alignment horizontal="center" vertical="center" wrapText="1"/>
    </xf>
    <xf numFmtId="0" fontId="53" fillId="13" borderId="15" xfId="0" applyFont="1" applyFill="1" applyBorder="1" applyAlignment="1">
      <alignment horizontal="center" vertical="center" wrapText="1"/>
    </xf>
    <xf numFmtId="0" fontId="53" fillId="13" borderId="16" xfId="0" applyFont="1" applyFill="1" applyBorder="1" applyAlignment="1">
      <alignment horizontal="center" vertical="center" wrapText="1"/>
    </xf>
    <xf numFmtId="0" fontId="54" fillId="13" borderId="15" xfId="0" applyFont="1" applyFill="1" applyBorder="1" applyAlignment="1">
      <alignment horizontal="center" vertical="center" wrapText="1"/>
    </xf>
    <xf numFmtId="0" fontId="54" fillId="13" borderId="19" xfId="0" applyFont="1" applyFill="1" applyBorder="1" applyAlignment="1">
      <alignment horizontal="center" vertical="center" wrapText="1"/>
    </xf>
    <xf numFmtId="0" fontId="54" fillId="13" borderId="16" xfId="0" applyFont="1" applyFill="1" applyBorder="1" applyAlignment="1">
      <alignment horizontal="center" vertical="center" wrapText="1"/>
    </xf>
    <xf numFmtId="0" fontId="54" fillId="13" borderId="17" xfId="0" applyFont="1" applyFill="1" applyBorder="1" applyAlignment="1">
      <alignment horizontal="center" vertical="center" wrapText="1"/>
    </xf>
    <xf numFmtId="0" fontId="54" fillId="13" borderId="28" xfId="0" applyFont="1" applyFill="1" applyBorder="1" applyAlignment="1">
      <alignment horizontal="center" vertical="center" wrapText="1"/>
    </xf>
    <xf numFmtId="0" fontId="54" fillId="13" borderId="18" xfId="0" applyFont="1" applyFill="1" applyBorder="1" applyAlignment="1">
      <alignment horizontal="center" vertical="center" wrapText="1"/>
    </xf>
    <xf numFmtId="0" fontId="33" fillId="0" borderId="33" xfId="0" applyFont="1" applyFill="1" applyBorder="1" applyAlignment="1">
      <alignment horizontal="center"/>
    </xf>
    <xf numFmtId="0" fontId="33" fillId="0" borderId="34" xfId="0" applyFont="1" applyFill="1" applyBorder="1" applyAlignment="1">
      <alignment horizontal="center"/>
    </xf>
    <xf numFmtId="0" fontId="33" fillId="0" borderId="35" xfId="0" applyFont="1" applyFill="1" applyBorder="1" applyAlignment="1">
      <alignment horizontal="center"/>
    </xf>
    <xf numFmtId="0" fontId="53" fillId="13" borderId="19" xfId="0" applyFont="1" applyFill="1" applyBorder="1" applyAlignment="1">
      <alignment horizontal="center" vertical="center" wrapText="1"/>
    </xf>
    <xf numFmtId="0" fontId="53" fillId="13" borderId="28" xfId="0" applyFont="1" applyFill="1" applyBorder="1" applyAlignment="1">
      <alignment horizontal="center" vertical="center" wrapText="1"/>
    </xf>
    <xf numFmtId="0" fontId="43" fillId="13" borderId="6" xfId="0" applyFont="1" applyFill="1" applyBorder="1" applyAlignment="1">
      <alignment horizontal="center" vertical="center"/>
    </xf>
    <xf numFmtId="0" fontId="43" fillId="13" borderId="31" xfId="0" applyFont="1" applyFill="1" applyBorder="1" applyAlignment="1">
      <alignment horizontal="center" vertical="center"/>
    </xf>
    <xf numFmtId="0" fontId="43" fillId="13" borderId="7" xfId="0" applyFont="1" applyFill="1" applyBorder="1" applyAlignment="1">
      <alignment horizontal="center" vertical="center"/>
    </xf>
    <xf numFmtId="0" fontId="53" fillId="13" borderId="6" xfId="0" applyFont="1" applyFill="1" applyBorder="1" applyAlignment="1">
      <alignment horizontal="center" vertical="center" wrapText="1"/>
    </xf>
    <xf numFmtId="0" fontId="53" fillId="13" borderId="31" xfId="0" applyFont="1" applyFill="1" applyBorder="1" applyAlignment="1">
      <alignment horizontal="center" vertical="center" wrapText="1"/>
    </xf>
    <xf numFmtId="0" fontId="53" fillId="13" borderId="7" xfId="0" applyFont="1" applyFill="1" applyBorder="1" applyAlignment="1">
      <alignment horizontal="center" vertical="center" wrapText="1"/>
    </xf>
    <xf numFmtId="0" fontId="4" fillId="0" borderId="0" xfId="0" applyFont="1" applyAlignment="1">
      <alignment horizontal="center" vertical="center"/>
    </xf>
    <xf numFmtId="0" fontId="8" fillId="0" borderId="36" xfId="0" applyFont="1" applyBorder="1" applyAlignment="1">
      <alignment horizontal="center" vertical="center"/>
    </xf>
    <xf numFmtId="0" fontId="8" fillId="0" borderId="37" xfId="0" applyFont="1" applyBorder="1" applyAlignment="1">
      <alignment horizontal="center" vertical="center"/>
    </xf>
    <xf numFmtId="0" fontId="8" fillId="0" borderId="38" xfId="0" applyFont="1" applyBorder="1" applyAlignment="1">
      <alignment horizontal="center" vertical="center"/>
    </xf>
    <xf numFmtId="0" fontId="9" fillId="0" borderId="39" xfId="0" applyFont="1" applyBorder="1" applyAlignment="1">
      <alignment horizontal="center" vertical="center"/>
    </xf>
    <xf numFmtId="0" fontId="9" fillId="0" borderId="40" xfId="0" applyFont="1" applyBorder="1" applyAlignment="1">
      <alignment horizontal="center" vertical="center"/>
    </xf>
    <xf numFmtId="0" fontId="9" fillId="0" borderId="41" xfId="0" applyFont="1" applyBorder="1" applyAlignment="1">
      <alignment horizontal="center" vertical="center"/>
    </xf>
    <xf numFmtId="0" fontId="55" fillId="13" borderId="6" xfId="0" applyFont="1" applyFill="1" applyBorder="1" applyAlignment="1">
      <alignment horizontal="center" vertical="center"/>
    </xf>
    <xf numFmtId="0" fontId="55" fillId="13" borderId="31" xfId="0" applyFont="1" applyFill="1" applyBorder="1" applyAlignment="1">
      <alignment horizontal="center" vertical="center"/>
    </xf>
    <xf numFmtId="0" fontId="55" fillId="13" borderId="7" xfId="0" applyFont="1" applyFill="1" applyBorder="1" applyAlignment="1">
      <alignment horizontal="center" vertical="center"/>
    </xf>
    <xf numFmtId="0" fontId="7" fillId="0" borderId="33" xfId="0" applyFont="1" applyFill="1" applyBorder="1" applyAlignment="1">
      <alignment horizontal="center"/>
    </xf>
    <xf numFmtId="0" fontId="7" fillId="0" borderId="34" xfId="0" applyFont="1" applyFill="1" applyBorder="1" applyAlignment="1">
      <alignment horizontal="center"/>
    </xf>
    <xf numFmtId="0" fontId="7" fillId="0" borderId="35" xfId="0" applyFont="1" applyFill="1" applyBorder="1" applyAlignment="1">
      <alignment horizontal="center"/>
    </xf>
    <xf numFmtId="0" fontId="3" fillId="0" borderId="0" xfId="0" applyFont="1" applyFill="1" applyBorder="1" applyAlignment="1">
      <alignment horizontal="center" vertical="center" wrapText="1"/>
    </xf>
    <xf numFmtId="0" fontId="8" fillId="0" borderId="0" xfId="0" applyFont="1" applyAlignment="1">
      <alignment horizontal="left"/>
    </xf>
    <xf numFmtId="0" fontId="9" fillId="0" borderId="0" xfId="0" applyFont="1" applyAlignment="1">
      <alignment horizontal="left"/>
    </xf>
    <xf numFmtId="0" fontId="53" fillId="13" borderId="44" xfId="0" applyFont="1" applyFill="1" applyBorder="1" applyAlignment="1">
      <alignment horizontal="center" vertical="center" wrapText="1"/>
    </xf>
    <xf numFmtId="0" fontId="53" fillId="13" borderId="45" xfId="0" applyFont="1" applyFill="1" applyBorder="1" applyAlignment="1">
      <alignment horizontal="center" vertical="center" wrapText="1"/>
    </xf>
    <xf numFmtId="0" fontId="53" fillId="13" borderId="46" xfId="0" applyFont="1" applyFill="1" applyBorder="1" applyAlignment="1">
      <alignment horizontal="center" vertical="center" wrapText="1"/>
    </xf>
  </cellXfs>
  <cellStyles count="1">
    <cellStyle name="Normal" xfId="0" builtinId="0"/>
  </cellStyles>
  <dxfs count="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5999938962981048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4" tint="-0.249977111117893"/>
        <name val="Arial"/>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fill>
        <patternFill patternType="solid">
          <fgColor indexed="64"/>
          <bgColor theme="7"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medium">
          <color indexed="64"/>
        </left>
        <right style="medium">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5999938962981048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 formatCode="0"/>
      <fill>
        <patternFill patternType="solid">
          <fgColor indexed="64"/>
          <bgColor theme="7"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medium">
          <color indexed="64"/>
        </left>
        <right style="medium">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Calibri"/>
        <family val="2"/>
        <scheme val="minor"/>
      </font>
      <numFmt numFmtId="165" formatCode="&quot;$&quot;#,##0.0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2" formatCode="&quot;$&quot;#,##0.00_);[Red]\(&quot;$&quot;#,##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Times New Roman"/>
        <family val="1"/>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medium">
          <color indexed="64"/>
        </left>
        <right style="medium">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71F"/>
      <color rgb="FFFF9933"/>
      <color rgb="FFFFD3D3"/>
      <color rgb="FFCCFFFF"/>
      <color rgb="FF9FE6FF"/>
      <color rgb="FFFF8B8B"/>
      <color rgb="FF97C777"/>
      <color rgb="FFFFD757"/>
      <color rgb="FFA4CE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3" Type="http://schemas.openxmlformats.org/officeDocument/2006/relationships/hyperlink" Target="https://thdhomerfund.org/uploads/teamdepot/Double-Shade-Structure.docx" TargetMode="External"/><Relationship Id="rId18" Type="http://schemas.openxmlformats.org/officeDocument/2006/relationships/image" Target="../media/image10.jpg"/><Relationship Id="rId26" Type="http://schemas.openxmlformats.org/officeDocument/2006/relationships/image" Target="../media/image14.jpg"/><Relationship Id="rId39" Type="http://schemas.openxmlformats.org/officeDocument/2006/relationships/hyperlink" Target="https://thdhomerfund.org/uploads/teamdepot/Arbor-Lattice-plan.docx" TargetMode="External"/><Relationship Id="rId21" Type="http://schemas.openxmlformats.org/officeDocument/2006/relationships/hyperlink" Target="https://thdhomerfund.org/uploads/teamdepot/Raised-Planter-Bench-Plans.docx" TargetMode="External"/><Relationship Id="rId34" Type="http://schemas.openxmlformats.org/officeDocument/2006/relationships/image" Target="../media/image18.JPG"/><Relationship Id="rId42" Type="http://schemas.openxmlformats.org/officeDocument/2006/relationships/image" Target="../media/image22.jpeg"/><Relationship Id="rId47" Type="http://schemas.openxmlformats.org/officeDocument/2006/relationships/hyperlink" Target="https://thdhomerfund.org/uploads/teamdepot/2X4-potting-bench.docx" TargetMode="External"/><Relationship Id="rId50" Type="http://schemas.openxmlformats.org/officeDocument/2006/relationships/image" Target="../media/image26.png"/><Relationship Id="rId55" Type="http://schemas.openxmlformats.org/officeDocument/2006/relationships/hyperlink" Target="https://thdhomerfund.org/uploads/teamdepot/Kids-Adirondack-Chair.docx" TargetMode="External"/><Relationship Id="rId63" Type="http://schemas.openxmlformats.org/officeDocument/2006/relationships/image" Target="../media/image33.png"/><Relationship Id="rId68" Type="http://schemas.openxmlformats.org/officeDocument/2006/relationships/hyperlink" Target="https://thdhomerfund.org/uploads/teamdepot/Butcher-Block-Picnic-Bench.docx" TargetMode="External"/><Relationship Id="rId7" Type="http://schemas.openxmlformats.org/officeDocument/2006/relationships/hyperlink" Target="https://thdhomerfund.org/uploads/teamdepot/Broadstreet-Bench.docx" TargetMode="External"/><Relationship Id="rId71" Type="http://schemas.openxmlformats.org/officeDocument/2006/relationships/image" Target="../media/image38.jpg"/><Relationship Id="rId2" Type="http://schemas.openxmlformats.org/officeDocument/2006/relationships/image" Target="../media/image2.jpeg"/><Relationship Id="rId16" Type="http://schemas.openxmlformats.org/officeDocument/2006/relationships/image" Target="../media/image9.jpg"/><Relationship Id="rId29" Type="http://schemas.openxmlformats.org/officeDocument/2006/relationships/hyperlink" Target="https://thdhomerfund.org/uploads/teamdepot/Laying-Sod.docx" TargetMode="External"/><Relationship Id="rId11" Type="http://schemas.openxmlformats.org/officeDocument/2006/relationships/hyperlink" Target="https://thdhomerfund.org/uploads/teamdepot/Hinged-Trash-Container.docx" TargetMode="External"/><Relationship Id="rId24" Type="http://schemas.openxmlformats.org/officeDocument/2006/relationships/image" Target="../media/image13.jpg"/><Relationship Id="rId32" Type="http://schemas.openxmlformats.org/officeDocument/2006/relationships/image" Target="../media/image17.JPG"/><Relationship Id="rId37" Type="http://schemas.openxmlformats.org/officeDocument/2006/relationships/hyperlink" Target="https://thdhomerfund.org/uploads/teamdepot/Kids-Craft-Table.docx" TargetMode="External"/><Relationship Id="rId40" Type="http://schemas.openxmlformats.org/officeDocument/2006/relationships/image" Target="../media/image21.jpg"/><Relationship Id="rId45" Type="http://schemas.openxmlformats.org/officeDocument/2006/relationships/hyperlink" Target="https://thdhomerfund.org/uploads/teamdepot/Trellis-Planter-Bench.docx" TargetMode="External"/><Relationship Id="rId53" Type="http://schemas.openxmlformats.org/officeDocument/2006/relationships/hyperlink" Target="https://thdhomerfund.org/uploads/teamdepot/Counter-Height-Garden-Boxes.docx" TargetMode="External"/><Relationship Id="rId58" Type="http://schemas.openxmlformats.org/officeDocument/2006/relationships/image" Target="../media/image30.png"/><Relationship Id="rId66" Type="http://schemas.openxmlformats.org/officeDocument/2006/relationships/hyperlink" Target="https://thdhomerfund.org/uploads/teamdepot/2X4-Console-Cubby-Shelves.docx" TargetMode="External"/><Relationship Id="rId5" Type="http://schemas.openxmlformats.org/officeDocument/2006/relationships/hyperlink" Target="https://thdhomerfund.org/uploads/teamdepot/Planter-Box.docx" TargetMode="External"/><Relationship Id="rId15" Type="http://schemas.openxmlformats.org/officeDocument/2006/relationships/hyperlink" Target="https://thdhomerfund.org/uploads/teamdepot/Raised-Dog-Bed.docx" TargetMode="External"/><Relationship Id="rId23" Type="http://schemas.openxmlformats.org/officeDocument/2006/relationships/hyperlink" Target="https://thdhomerfund.org/uploads/teamdepot/Shade-Structure.docx" TargetMode="External"/><Relationship Id="rId28" Type="http://schemas.openxmlformats.org/officeDocument/2006/relationships/image" Target="../media/image15.jpg"/><Relationship Id="rId36" Type="http://schemas.openxmlformats.org/officeDocument/2006/relationships/image" Target="../media/image19.jpg"/><Relationship Id="rId49" Type="http://schemas.openxmlformats.org/officeDocument/2006/relationships/hyperlink" Target="https://thdhomerfund.org/uploads/teamdepot/Barn-Door-Bookcase.docx" TargetMode="External"/><Relationship Id="rId57" Type="http://schemas.openxmlformats.org/officeDocument/2006/relationships/hyperlink" Target="https://thdhomerfund.org/uploads/teamdepot/Modern-Outdoor-Chairs.docx" TargetMode="External"/><Relationship Id="rId61" Type="http://schemas.openxmlformats.org/officeDocument/2006/relationships/image" Target="../media/image32.png"/><Relationship Id="rId10" Type="http://schemas.openxmlformats.org/officeDocument/2006/relationships/image" Target="../media/image6.jpg"/><Relationship Id="rId19" Type="http://schemas.openxmlformats.org/officeDocument/2006/relationships/hyperlink" Target="https://thdhomerfund.org/uploads/teamdepot/Tree-Bench.docx" TargetMode="External"/><Relationship Id="rId31" Type="http://schemas.openxmlformats.org/officeDocument/2006/relationships/hyperlink" Target="https://thdhomerfund.org/uploads/teamdepot/Kids-Chair.docx" TargetMode="External"/><Relationship Id="rId44" Type="http://schemas.openxmlformats.org/officeDocument/2006/relationships/image" Target="../media/image23.jpg"/><Relationship Id="rId52" Type="http://schemas.openxmlformats.org/officeDocument/2006/relationships/image" Target="../media/image27.png"/><Relationship Id="rId60" Type="http://schemas.openxmlformats.org/officeDocument/2006/relationships/hyperlink" Target="https://thdhomerfund.org/uploads/teamdepot/Octagon-Shaped-Picnic-Table.docx" TargetMode="External"/><Relationship Id="rId65" Type="http://schemas.openxmlformats.org/officeDocument/2006/relationships/image" Target="../media/image35.png"/><Relationship Id="rId73" Type="http://schemas.openxmlformats.org/officeDocument/2006/relationships/image" Target="../media/image39.png"/><Relationship Id="rId4" Type="http://schemas.openxmlformats.org/officeDocument/2006/relationships/image" Target="../media/image3.jpeg"/><Relationship Id="rId9" Type="http://schemas.openxmlformats.org/officeDocument/2006/relationships/hyperlink" Target="https://thdhomerfund.org/uploads/teamdepot/Adult-Picnic-Table.docx" TargetMode="External"/><Relationship Id="rId14" Type="http://schemas.openxmlformats.org/officeDocument/2006/relationships/image" Target="../media/image8.jpeg"/><Relationship Id="rId22" Type="http://schemas.openxmlformats.org/officeDocument/2006/relationships/image" Target="../media/image12.jpg"/><Relationship Id="rId27" Type="http://schemas.openxmlformats.org/officeDocument/2006/relationships/hyperlink" Target="https://thdhomerfund.org/uploads/teamdepot/Little-Library.docx" TargetMode="External"/><Relationship Id="rId30" Type="http://schemas.openxmlformats.org/officeDocument/2006/relationships/image" Target="../media/image16.jpeg"/><Relationship Id="rId35" Type="http://schemas.openxmlformats.org/officeDocument/2006/relationships/hyperlink" Target="https://thdhomerfund.org/uploads/teamdepot/Outdoor-Classroom.docx" TargetMode="External"/><Relationship Id="rId43" Type="http://schemas.openxmlformats.org/officeDocument/2006/relationships/hyperlink" Target="https://thdhomerfund.org/uploads/teamdepot/Butterfly-Garden.docx" TargetMode="External"/><Relationship Id="rId48" Type="http://schemas.openxmlformats.org/officeDocument/2006/relationships/image" Target="../media/image25.jpeg"/><Relationship Id="rId56" Type="http://schemas.openxmlformats.org/officeDocument/2006/relationships/image" Target="../media/image29.jpeg"/><Relationship Id="rId64" Type="http://schemas.openxmlformats.org/officeDocument/2006/relationships/image" Target="../media/image34.png"/><Relationship Id="rId69" Type="http://schemas.openxmlformats.org/officeDocument/2006/relationships/image" Target="../media/image37.jpg"/><Relationship Id="rId8" Type="http://schemas.openxmlformats.org/officeDocument/2006/relationships/image" Target="../media/image5.jpg"/><Relationship Id="rId51" Type="http://schemas.openxmlformats.org/officeDocument/2006/relationships/hyperlink" Target="https://thdhomerfund.org/uploads/teamdepot/Beginner-Farm-Table.docx" TargetMode="External"/><Relationship Id="rId72" Type="http://schemas.openxmlformats.org/officeDocument/2006/relationships/hyperlink" Target="https://thdhomerfund.org/uploads/teamdepot/Kids-Desk.docx" TargetMode="External"/><Relationship Id="rId3" Type="http://schemas.openxmlformats.org/officeDocument/2006/relationships/hyperlink" Target="https://thdhomerfund.org/uploads/teamdepot/ADA-Picnic-Table.docx" TargetMode="External"/><Relationship Id="rId12" Type="http://schemas.openxmlformats.org/officeDocument/2006/relationships/image" Target="../media/image7.jpg"/><Relationship Id="rId17" Type="http://schemas.openxmlformats.org/officeDocument/2006/relationships/hyperlink" Target="https://thdhomerfund.org/uploads/teamdepot/Planter-Bench.docx" TargetMode="External"/><Relationship Id="rId25" Type="http://schemas.openxmlformats.org/officeDocument/2006/relationships/hyperlink" Target="https://thdhomerfund.org/uploads/teamdepot/Planter-Bench-Shade-Structure.docx" TargetMode="External"/><Relationship Id="rId33" Type="http://schemas.openxmlformats.org/officeDocument/2006/relationships/hyperlink" Target="https://thdhomerfund.org/uploads/teamdepot/Kids-Desk-with-Storage.docx" TargetMode="External"/><Relationship Id="rId38" Type="http://schemas.openxmlformats.org/officeDocument/2006/relationships/image" Target="../media/image20.jpg"/><Relationship Id="rId46" Type="http://schemas.openxmlformats.org/officeDocument/2006/relationships/image" Target="../media/image24.png"/><Relationship Id="rId59" Type="http://schemas.openxmlformats.org/officeDocument/2006/relationships/image" Target="../media/image31.png"/><Relationship Id="rId67" Type="http://schemas.openxmlformats.org/officeDocument/2006/relationships/image" Target="../media/image36.jpg"/><Relationship Id="rId20" Type="http://schemas.openxmlformats.org/officeDocument/2006/relationships/image" Target="../media/image11.jpg"/><Relationship Id="rId41" Type="http://schemas.openxmlformats.org/officeDocument/2006/relationships/hyperlink" Target="https://thdhomerfund.org/uploads/teamdepot/Bean-Bag-Toss-Cornhole.docx" TargetMode="External"/><Relationship Id="rId54" Type="http://schemas.openxmlformats.org/officeDocument/2006/relationships/image" Target="../media/image28.png"/><Relationship Id="rId62" Type="http://schemas.openxmlformats.org/officeDocument/2006/relationships/hyperlink" Target="https://thdhomerfund.org/uploads/teamdepot/Greenhouse.docx" TargetMode="External"/><Relationship Id="rId70" Type="http://schemas.openxmlformats.org/officeDocument/2006/relationships/hyperlink" Target="https://thdhomerfund.org/uploads/teamdepot/Indoor-Outdoor-Chair-with-2X4s.docx" TargetMode="External"/><Relationship Id="rId1" Type="http://schemas.openxmlformats.org/officeDocument/2006/relationships/hyperlink" Target="https://thdhomerfund.org/uploads/teamdepot/Mendocino-Bench.docx" TargetMode="External"/><Relationship Id="rId6"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png"/></Relationships>
</file>

<file path=xl/drawings/_rels/drawing9.xml.rels><?xml version="1.0" encoding="UTF-8" standalone="yes"?>
<Relationships xmlns="http://schemas.openxmlformats.org/package/2006/relationships"><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xdr:from>
      <xdr:col>1</xdr:col>
      <xdr:colOff>6028</xdr:colOff>
      <xdr:row>6</xdr:row>
      <xdr:rowOff>162770</xdr:rowOff>
    </xdr:from>
    <xdr:to>
      <xdr:col>16</xdr:col>
      <xdr:colOff>482279</xdr:colOff>
      <xdr:row>15</xdr:row>
      <xdr:rowOff>86591</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55461" y="162770"/>
          <a:ext cx="10217727" cy="1560390"/>
        </a:xfrm>
        <a:prstGeom prst="rect">
          <a:avLst/>
        </a:prstGeom>
        <a:noFill/>
        <a:ln w="57150" cap="flat" cmpd="sng" algn="ctr">
          <a:solidFill>
            <a:schemeClr val="accent2"/>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wrap="square" rtlCol="0" anchor="t"/>
        <a:lstStyle/>
        <a:p>
          <a:r>
            <a:rPr lang="en-US" sz="1400" b="1" u="sng">
              <a:solidFill>
                <a:sysClr val="windowText" lastClr="000000"/>
              </a:solidFill>
              <a:latin typeface="Arial" panose="020B0604020202020204" pitchFamily="34" charset="0"/>
              <a:cs typeface="Arial" panose="020B0604020202020204" pitchFamily="34" charset="0"/>
            </a:rPr>
            <a:t>This document</a:t>
          </a:r>
          <a:r>
            <a:rPr lang="en-US" sz="1400" b="1" u="sng" baseline="0">
              <a:solidFill>
                <a:sysClr val="windowText" lastClr="000000"/>
              </a:solidFill>
              <a:latin typeface="Arial" panose="020B0604020202020204" pitchFamily="34" charset="0"/>
              <a:cs typeface="Arial" panose="020B0604020202020204" pitchFamily="34" charset="0"/>
            </a:rPr>
            <a:t> will help you:</a:t>
          </a:r>
        </a:p>
        <a:p>
          <a:r>
            <a:rPr lang="en-US" sz="1400" b="0" u="none" baseline="0">
              <a:solidFill>
                <a:sysClr val="windowText" lastClr="000000"/>
              </a:solidFill>
              <a:latin typeface="Arial" panose="020B0604020202020204" pitchFamily="34" charset="0"/>
              <a:cs typeface="Arial" panose="020B0604020202020204" pitchFamily="34" charset="0"/>
            </a:rPr>
            <a:t>-Decide exactly which tasks you should undertake to make your project a success.</a:t>
          </a:r>
        </a:p>
        <a:p>
          <a:r>
            <a:rPr lang="en-US" sz="1400" b="0" u="none" baseline="0">
              <a:solidFill>
                <a:sysClr val="windowText" lastClr="000000"/>
              </a:solidFill>
              <a:latin typeface="Arial" panose="020B0604020202020204" pitchFamily="34" charset="0"/>
              <a:cs typeface="Arial" panose="020B0604020202020204" pitchFamily="34" charset="0"/>
            </a:rPr>
            <a:t>-Evaluate your volunteer needs, and make sure you have the appropriate amount of work for the size of your project.</a:t>
          </a:r>
        </a:p>
        <a:p>
          <a:r>
            <a:rPr lang="en-US" sz="1400" b="0" u="none" baseline="0">
              <a:solidFill>
                <a:sysClr val="windowText" lastClr="000000"/>
              </a:solidFill>
              <a:latin typeface="Arial" panose="020B0604020202020204" pitchFamily="34" charset="0"/>
              <a:cs typeface="Arial" panose="020B0604020202020204" pitchFamily="34" charset="0"/>
            </a:rPr>
            <a:t>-Determine which materials and tools you need to purchase for your project.</a:t>
          </a:r>
        </a:p>
        <a:p>
          <a:r>
            <a:rPr lang="en-US" sz="1400" b="0" u="none" baseline="0">
              <a:solidFill>
                <a:sysClr val="windowText" lastClr="000000"/>
              </a:solidFill>
              <a:latin typeface="Arial" panose="020B0604020202020204" pitchFamily="34" charset="0"/>
              <a:cs typeface="Arial" panose="020B0604020202020204" pitchFamily="34" charset="0"/>
            </a:rPr>
            <a:t>-Organize the materials and tools for each project, on project day, in an effective and efficient way.</a:t>
          </a:r>
        </a:p>
        <a:p>
          <a:r>
            <a:rPr lang="en-US" sz="1400" b="0" u="none" baseline="0">
              <a:solidFill>
                <a:sysClr val="windowText" lastClr="000000"/>
              </a:solidFill>
              <a:latin typeface="Arial" panose="020B0604020202020204" pitchFamily="34" charset="0"/>
              <a:cs typeface="Arial" panose="020B0604020202020204" pitchFamily="34" charset="0"/>
            </a:rPr>
            <a:t>-By eliminating a great deal of the work that is associated with planning and organizing a Team Depot project; allowing you to focus on creating the best project possible, without having to worry about the details of each task.</a:t>
          </a:r>
        </a:p>
      </xdr:txBody>
    </xdr:sp>
    <xdr:clientData/>
  </xdr:twoCellAnchor>
  <xdr:twoCellAnchor editAs="oneCell">
    <xdr:from>
      <xdr:col>0</xdr:col>
      <xdr:colOff>640771</xdr:colOff>
      <xdr:row>0</xdr:row>
      <xdr:rowOff>112569</xdr:rowOff>
    </xdr:from>
    <xdr:to>
      <xdr:col>3</xdr:col>
      <xdr:colOff>632112</xdr:colOff>
      <xdr:row>6</xdr:row>
      <xdr:rowOff>1770</xdr:rowOff>
    </xdr:to>
    <xdr:pic>
      <xdr:nvPicPr>
        <xdr:cNvPr id="3" name="Picture 2">
          <a:extLst>
            <a:ext uri="{FF2B5EF4-FFF2-40B4-BE49-F238E27FC236}">
              <a16:creationId xmlns:a16="http://schemas.microsoft.com/office/drawing/2014/main" id="{76ADCFA0-D8EB-4830-8EBD-DDBD8E93A05D}"/>
            </a:ext>
          </a:extLst>
        </xdr:cNvPr>
        <xdr:cNvPicPr>
          <a:picLocks noChangeAspect="1"/>
        </xdr:cNvPicPr>
      </xdr:nvPicPr>
      <xdr:blipFill>
        <a:blip xmlns:r="http://schemas.openxmlformats.org/officeDocument/2006/relationships" r:embed="rId1"/>
        <a:stretch>
          <a:fillRect/>
        </a:stretch>
      </xdr:blipFill>
      <xdr:spPr>
        <a:xfrm>
          <a:off x="640771" y="112569"/>
          <a:ext cx="1939637" cy="9802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16808</xdr:colOff>
      <xdr:row>0</xdr:row>
      <xdr:rowOff>67236</xdr:rowOff>
    </xdr:from>
    <xdr:to>
      <xdr:col>2</xdr:col>
      <xdr:colOff>1955504</xdr:colOff>
      <xdr:row>6</xdr:row>
      <xdr:rowOff>73865</xdr:rowOff>
    </xdr:to>
    <xdr:pic>
      <xdr:nvPicPr>
        <xdr:cNvPr id="2" name="Picture 1">
          <a:extLst>
            <a:ext uri="{FF2B5EF4-FFF2-40B4-BE49-F238E27FC236}">
              <a16:creationId xmlns:a16="http://schemas.microsoft.com/office/drawing/2014/main" id="{4C82787A-0E2B-487F-9195-B08250B54D4B}"/>
            </a:ext>
          </a:extLst>
        </xdr:cNvPr>
        <xdr:cNvPicPr>
          <a:picLocks noChangeAspect="1"/>
        </xdr:cNvPicPr>
      </xdr:nvPicPr>
      <xdr:blipFill>
        <a:blip xmlns:r="http://schemas.openxmlformats.org/officeDocument/2006/relationships" r:embed="rId1"/>
        <a:stretch>
          <a:fillRect/>
        </a:stretch>
      </xdr:blipFill>
      <xdr:spPr>
        <a:xfrm>
          <a:off x="515470" y="67236"/>
          <a:ext cx="1938696" cy="9815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20</xdr:row>
      <xdr:rowOff>0</xdr:rowOff>
    </xdr:from>
    <xdr:to>
      <xdr:col>5</xdr:col>
      <xdr:colOff>0</xdr:colOff>
      <xdr:row>34</xdr:row>
      <xdr:rowOff>172474</xdr:rowOff>
    </xdr:to>
    <xdr:pic>
      <xdr:nvPicPr>
        <xdr:cNvPr id="2" name="Picture 1" descr="Mendocino bench">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7727" y="4320887"/>
          <a:ext cx="3896591" cy="2822156"/>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20</xdr:row>
      <xdr:rowOff>0</xdr:rowOff>
    </xdr:from>
    <xdr:to>
      <xdr:col>9</xdr:col>
      <xdr:colOff>0</xdr:colOff>
      <xdr:row>35</xdr:row>
      <xdr:rowOff>0</xdr:rowOff>
    </xdr:to>
    <xdr:pic>
      <xdr:nvPicPr>
        <xdr:cNvPr id="3" name="Picture 2" descr="Ada picnic table">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93182" y="4320887"/>
          <a:ext cx="4000500" cy="2727613"/>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9525</xdr:colOff>
      <xdr:row>20</xdr:row>
      <xdr:rowOff>0</xdr:rowOff>
    </xdr:from>
    <xdr:to>
      <xdr:col>14</xdr:col>
      <xdr:colOff>0</xdr:colOff>
      <xdr:row>35</xdr:row>
      <xdr:rowOff>0</xdr:rowOff>
    </xdr:to>
    <xdr:pic>
      <xdr:nvPicPr>
        <xdr:cNvPr id="4" name="Picture 3">
          <a:hlinkClick xmlns:r="http://schemas.openxmlformats.org/officeDocument/2006/relationships" r:id="rId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14306550" y="4312227"/>
          <a:ext cx="3877541" cy="2727615"/>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649431</xdr:colOff>
      <xdr:row>38</xdr:row>
      <xdr:rowOff>0</xdr:rowOff>
    </xdr:from>
    <xdr:to>
      <xdr:col>4</xdr:col>
      <xdr:colOff>649431</xdr:colOff>
      <xdr:row>53</xdr:row>
      <xdr:rowOff>48709</xdr:rowOff>
    </xdr:to>
    <xdr:pic>
      <xdr:nvPicPr>
        <xdr:cNvPr id="6" name="Picture 5">
          <a:hlinkClick xmlns:r="http://schemas.openxmlformats.org/officeDocument/2006/relationships" r:id="rId7"/>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2597726" y="7594024"/>
          <a:ext cx="3896591" cy="2776321"/>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7576</xdr:colOff>
      <xdr:row>38</xdr:row>
      <xdr:rowOff>0</xdr:rowOff>
    </xdr:from>
    <xdr:to>
      <xdr:col>9</xdr:col>
      <xdr:colOff>0</xdr:colOff>
      <xdr:row>53</xdr:row>
      <xdr:rowOff>48709</xdr:rowOff>
    </xdr:to>
    <xdr:pic>
      <xdr:nvPicPr>
        <xdr:cNvPr id="7" name="Picture 6">
          <a:hlinkClick xmlns:r="http://schemas.openxmlformats.org/officeDocument/2006/relationships" r:id="rId9"/>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7808334" y="7594024"/>
          <a:ext cx="3985348" cy="2776321"/>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0</xdr:colOff>
      <xdr:row>20</xdr:row>
      <xdr:rowOff>23814</xdr:rowOff>
    </xdr:from>
    <xdr:to>
      <xdr:col>17</xdr:col>
      <xdr:colOff>634998</xdr:colOff>
      <xdr:row>35</xdr:row>
      <xdr:rowOff>0</xdr:rowOff>
    </xdr:to>
    <xdr:pic>
      <xdr:nvPicPr>
        <xdr:cNvPr id="8" name="Picture 7">
          <a:hlinkClick xmlns:r="http://schemas.openxmlformats.org/officeDocument/2006/relationships" r:id="rId1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19573875" y="4381502"/>
          <a:ext cx="3865560" cy="2655093"/>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0</xdr:colOff>
      <xdr:row>20</xdr:row>
      <xdr:rowOff>0</xdr:rowOff>
    </xdr:from>
    <xdr:to>
      <xdr:col>23</xdr:col>
      <xdr:colOff>0</xdr:colOff>
      <xdr:row>35</xdr:row>
      <xdr:rowOff>48708</xdr:rowOff>
    </xdr:to>
    <xdr:pic>
      <xdr:nvPicPr>
        <xdr:cNvPr id="9" name="Picture 8" descr="Double shade structure">
          <a:hlinkClick xmlns:r="http://schemas.openxmlformats.org/officeDocument/2006/relationships" r:id="rId13"/>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081182" y="4320887"/>
          <a:ext cx="3896591" cy="2776321"/>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7933</xdr:colOff>
      <xdr:row>20</xdr:row>
      <xdr:rowOff>0</xdr:rowOff>
    </xdr:from>
    <xdr:to>
      <xdr:col>32</xdr:col>
      <xdr:colOff>0</xdr:colOff>
      <xdr:row>35</xdr:row>
      <xdr:rowOff>48708</xdr:rowOff>
    </xdr:to>
    <xdr:pic>
      <xdr:nvPicPr>
        <xdr:cNvPr id="11" name="Picture 10">
          <a:hlinkClick xmlns:r="http://schemas.openxmlformats.org/officeDocument/2006/relationships" r:id="rId1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bwMode="auto">
        <a:xfrm>
          <a:off x="37786821" y="4320887"/>
          <a:ext cx="3880724" cy="2776321"/>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56</xdr:row>
      <xdr:rowOff>0</xdr:rowOff>
    </xdr:from>
    <xdr:to>
      <xdr:col>5</xdr:col>
      <xdr:colOff>4325</xdr:colOff>
      <xdr:row>71</xdr:row>
      <xdr:rowOff>36800</xdr:rowOff>
    </xdr:to>
    <xdr:pic>
      <xdr:nvPicPr>
        <xdr:cNvPr id="12" name="Picture 11">
          <a:hlinkClick xmlns:r="http://schemas.openxmlformats.org/officeDocument/2006/relationships" r:id="rId17"/>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bwMode="auto">
        <a:xfrm>
          <a:off x="2597727" y="10910455"/>
          <a:ext cx="3905242" cy="2764414"/>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10798</xdr:colOff>
      <xdr:row>56</xdr:row>
      <xdr:rowOff>0</xdr:rowOff>
    </xdr:from>
    <xdr:to>
      <xdr:col>9</xdr:col>
      <xdr:colOff>0</xdr:colOff>
      <xdr:row>71</xdr:row>
      <xdr:rowOff>36800</xdr:rowOff>
    </xdr:to>
    <xdr:pic>
      <xdr:nvPicPr>
        <xdr:cNvPr id="13" name="Picture 12">
          <a:hlinkClick xmlns:r="http://schemas.openxmlformats.org/officeDocument/2006/relationships" r:id="rId1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bwMode="auto">
        <a:xfrm>
          <a:off x="7814778" y="10910455"/>
          <a:ext cx="3978904" cy="2764414"/>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38</xdr:row>
      <xdr:rowOff>0</xdr:rowOff>
    </xdr:from>
    <xdr:to>
      <xdr:col>14</xdr:col>
      <xdr:colOff>1623</xdr:colOff>
      <xdr:row>53</xdr:row>
      <xdr:rowOff>48709</xdr:rowOff>
    </xdr:to>
    <xdr:pic>
      <xdr:nvPicPr>
        <xdr:cNvPr id="15" name="Picture 14">
          <a:hlinkClick xmlns:r="http://schemas.openxmlformats.org/officeDocument/2006/relationships" r:id="rId2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bwMode="auto">
        <a:xfrm>
          <a:off x="14287500" y="7585364"/>
          <a:ext cx="3896591" cy="2727614"/>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649431</xdr:colOff>
      <xdr:row>20</xdr:row>
      <xdr:rowOff>0</xdr:rowOff>
    </xdr:from>
    <xdr:to>
      <xdr:col>26</xdr:col>
      <xdr:colOff>649431</xdr:colOff>
      <xdr:row>35</xdr:row>
      <xdr:rowOff>48708</xdr:rowOff>
    </xdr:to>
    <xdr:pic>
      <xdr:nvPicPr>
        <xdr:cNvPr id="14" name="Picture 13">
          <a:hlinkClick xmlns:r="http://schemas.openxmlformats.org/officeDocument/2006/relationships" r:id="rId2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bwMode="auto">
        <a:xfrm>
          <a:off x="31276635" y="4320887"/>
          <a:ext cx="3896591" cy="2776321"/>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0</xdr:colOff>
      <xdr:row>38</xdr:row>
      <xdr:rowOff>0</xdr:rowOff>
    </xdr:from>
    <xdr:to>
      <xdr:col>23</xdr:col>
      <xdr:colOff>0</xdr:colOff>
      <xdr:row>53</xdr:row>
      <xdr:rowOff>48709</xdr:rowOff>
    </xdr:to>
    <xdr:pic>
      <xdr:nvPicPr>
        <xdr:cNvPr id="16" name="Picture 15">
          <a:hlinkClick xmlns:r="http://schemas.openxmlformats.org/officeDocument/2006/relationships" r:id="rId2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bwMode="auto">
        <a:xfrm>
          <a:off x="26081182" y="7594024"/>
          <a:ext cx="3896591" cy="2776321"/>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0</xdr:colOff>
      <xdr:row>38</xdr:row>
      <xdr:rowOff>0</xdr:rowOff>
    </xdr:from>
    <xdr:to>
      <xdr:col>32</xdr:col>
      <xdr:colOff>0</xdr:colOff>
      <xdr:row>53</xdr:row>
      <xdr:rowOff>48709</xdr:rowOff>
    </xdr:to>
    <xdr:pic>
      <xdr:nvPicPr>
        <xdr:cNvPr id="18" name="Picture 17">
          <a:hlinkClick xmlns:r="http://schemas.openxmlformats.org/officeDocument/2006/relationships" r:id="rId27"/>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bwMode="auto">
        <a:xfrm>
          <a:off x="37770955" y="7594024"/>
          <a:ext cx="3896590" cy="2776321"/>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0</xdr:colOff>
      <xdr:row>38</xdr:row>
      <xdr:rowOff>0</xdr:rowOff>
    </xdr:from>
    <xdr:to>
      <xdr:col>18</xdr:col>
      <xdr:colOff>0</xdr:colOff>
      <xdr:row>53</xdr:row>
      <xdr:rowOff>0</xdr:rowOff>
    </xdr:to>
    <xdr:pic>
      <xdr:nvPicPr>
        <xdr:cNvPr id="19" name="Picture 18" descr="Image result for home depot sod">
          <a:hlinkClick xmlns:r="http://schemas.openxmlformats.org/officeDocument/2006/relationships" r:id="rId29"/>
          <a:extLst>
            <a:ext uri="{FF2B5EF4-FFF2-40B4-BE49-F238E27FC236}">
              <a16:creationId xmlns:a16="http://schemas.microsoft.com/office/drawing/2014/main" id="{FED6384E-64C1-4D25-A4EB-F331C1F98F15}"/>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9482955" y="7585364"/>
          <a:ext cx="3896590" cy="2727614"/>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649431</xdr:colOff>
      <xdr:row>74</xdr:row>
      <xdr:rowOff>1</xdr:rowOff>
    </xdr:from>
    <xdr:to>
      <xdr:col>5</xdr:col>
      <xdr:colOff>539</xdr:colOff>
      <xdr:row>89</xdr:row>
      <xdr:rowOff>0</xdr:rowOff>
    </xdr:to>
    <xdr:pic>
      <xdr:nvPicPr>
        <xdr:cNvPr id="22" name="Picture 21">
          <a:hlinkClick xmlns:r="http://schemas.openxmlformats.org/officeDocument/2006/relationships" r:id="rId31"/>
          <a:extLst>
            <a:ext uri="{FF2B5EF4-FFF2-40B4-BE49-F238E27FC236}">
              <a16:creationId xmlns:a16="http://schemas.microsoft.com/office/drawing/2014/main" id="{C7160EBE-3168-4564-8DCC-9B3DE8307A4D}"/>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597726" y="14174934"/>
          <a:ext cx="3896591" cy="2727611"/>
        </a:xfrm>
        <a:prstGeom prst="rect">
          <a:avLst/>
        </a:prstGeom>
        <a:ln w="12700">
          <a:solidFill>
            <a:schemeClr val="tx1"/>
          </a:solidFill>
        </a:ln>
        <a:effectLst/>
      </xdr:spPr>
    </xdr:pic>
    <xdr:clientData/>
  </xdr:twoCellAnchor>
  <xdr:twoCellAnchor>
    <xdr:from>
      <xdr:col>32</xdr:col>
      <xdr:colOff>649431</xdr:colOff>
      <xdr:row>38</xdr:row>
      <xdr:rowOff>0</xdr:rowOff>
    </xdr:from>
    <xdr:to>
      <xdr:col>36</xdr:col>
      <xdr:colOff>0</xdr:colOff>
      <xdr:row>53</xdr:row>
      <xdr:rowOff>0</xdr:rowOff>
    </xdr:to>
    <xdr:pic>
      <xdr:nvPicPr>
        <xdr:cNvPr id="17" name="Picture 16">
          <a:hlinkClick xmlns:r="http://schemas.openxmlformats.org/officeDocument/2006/relationships" r:id="rId33"/>
          <a:extLst>
            <a:ext uri="{FF2B5EF4-FFF2-40B4-BE49-F238E27FC236}">
              <a16:creationId xmlns:a16="http://schemas.microsoft.com/office/drawing/2014/main" id="{D5B9C913-11E8-4F8E-915A-470DD128E3A1}"/>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42862498" y="7585364"/>
          <a:ext cx="3896593" cy="2727614"/>
        </a:xfrm>
        <a:prstGeom prst="rect">
          <a:avLst/>
        </a:prstGeom>
        <a:ln w="12700">
          <a:solidFill>
            <a:schemeClr val="tx1"/>
          </a:solidFill>
        </a:ln>
        <a:effectLst/>
      </xdr:spPr>
    </xdr:pic>
    <xdr:clientData/>
  </xdr:twoCellAnchor>
  <xdr:twoCellAnchor>
    <xdr:from>
      <xdr:col>29</xdr:col>
      <xdr:colOff>0</xdr:colOff>
      <xdr:row>56</xdr:row>
      <xdr:rowOff>0</xdr:rowOff>
    </xdr:from>
    <xdr:to>
      <xdr:col>32</xdr:col>
      <xdr:colOff>0</xdr:colOff>
      <xdr:row>71</xdr:row>
      <xdr:rowOff>36800</xdr:rowOff>
    </xdr:to>
    <xdr:pic>
      <xdr:nvPicPr>
        <xdr:cNvPr id="23" name="Picture 22">
          <a:hlinkClick xmlns:r="http://schemas.openxmlformats.org/officeDocument/2006/relationships" r:id="rId35"/>
          <a:extLst>
            <a:ext uri="{FF2B5EF4-FFF2-40B4-BE49-F238E27FC236}">
              <a16:creationId xmlns:a16="http://schemas.microsoft.com/office/drawing/2014/main" id="{735B3485-723B-4F74-94F8-1DC4F1144A3A}"/>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7770955" y="10910455"/>
          <a:ext cx="3896590" cy="2764414"/>
        </a:xfrm>
        <a:prstGeom prst="rect">
          <a:avLst/>
        </a:prstGeom>
        <a:ln w="12700">
          <a:solidFill>
            <a:schemeClr val="tx1"/>
          </a:solidFill>
        </a:ln>
        <a:effectLst/>
      </xdr:spPr>
    </xdr:pic>
    <xdr:clientData/>
  </xdr:twoCellAnchor>
  <xdr:twoCellAnchor>
    <xdr:from>
      <xdr:col>33</xdr:col>
      <xdr:colOff>0</xdr:colOff>
      <xdr:row>20</xdr:row>
      <xdr:rowOff>0</xdr:rowOff>
    </xdr:from>
    <xdr:to>
      <xdr:col>36</xdr:col>
      <xdr:colOff>0</xdr:colOff>
      <xdr:row>35</xdr:row>
      <xdr:rowOff>0</xdr:rowOff>
    </xdr:to>
    <xdr:pic>
      <xdr:nvPicPr>
        <xdr:cNvPr id="25" name="Picture 24">
          <a:hlinkClick xmlns:r="http://schemas.openxmlformats.org/officeDocument/2006/relationships" r:id="rId37"/>
          <a:extLst>
            <a:ext uri="{FF2B5EF4-FFF2-40B4-BE49-F238E27FC236}">
              <a16:creationId xmlns:a16="http://schemas.microsoft.com/office/drawing/2014/main" id="{4A715D5F-D50A-493A-8F25-608DDE89901E}"/>
            </a:ext>
          </a:extLst>
        </xdr:cNvPr>
        <xdr:cNvPicPr>
          <a:picLocks noChangeAspect="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b="5450"/>
        <a:stretch/>
      </xdr:blipFill>
      <xdr:spPr>
        <a:xfrm>
          <a:off x="42933938" y="7584283"/>
          <a:ext cx="3893345" cy="2678905"/>
        </a:xfrm>
        <a:prstGeom prst="rect">
          <a:avLst/>
        </a:prstGeom>
        <a:ln w="12700">
          <a:solidFill>
            <a:schemeClr val="tx1"/>
          </a:solidFill>
        </a:ln>
        <a:effectLst/>
      </xdr:spPr>
    </xdr:pic>
    <xdr:clientData/>
  </xdr:twoCellAnchor>
  <xdr:twoCellAnchor>
    <xdr:from>
      <xdr:col>24</xdr:col>
      <xdr:colOff>0</xdr:colOff>
      <xdr:row>38</xdr:row>
      <xdr:rowOff>0</xdr:rowOff>
    </xdr:from>
    <xdr:to>
      <xdr:col>26</xdr:col>
      <xdr:colOff>630808</xdr:colOff>
      <xdr:row>53</xdr:row>
      <xdr:rowOff>0</xdr:rowOff>
    </xdr:to>
    <xdr:pic>
      <xdr:nvPicPr>
        <xdr:cNvPr id="20" name="Picture 19">
          <a:hlinkClick xmlns:r="http://schemas.openxmlformats.org/officeDocument/2006/relationships" r:id="rId39"/>
          <a:extLst>
            <a:ext uri="{FF2B5EF4-FFF2-40B4-BE49-F238E27FC236}">
              <a16:creationId xmlns:a16="http://schemas.microsoft.com/office/drawing/2014/main" id="{B7513933-0050-44BF-92FB-A46DCCD13005}"/>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1172727" y="7585364"/>
          <a:ext cx="3896591" cy="2727614"/>
        </a:xfrm>
        <a:prstGeom prst="rect">
          <a:avLst/>
        </a:prstGeom>
        <a:ln w="12700">
          <a:solidFill>
            <a:schemeClr val="tx1"/>
          </a:solidFill>
        </a:ln>
        <a:effectLst/>
      </xdr:spPr>
    </xdr:pic>
    <xdr:clientData/>
  </xdr:twoCellAnchor>
  <xdr:twoCellAnchor>
    <xdr:from>
      <xdr:col>29</xdr:col>
      <xdr:colOff>0</xdr:colOff>
      <xdr:row>74</xdr:row>
      <xdr:rowOff>0</xdr:rowOff>
    </xdr:from>
    <xdr:to>
      <xdr:col>32</xdr:col>
      <xdr:colOff>0</xdr:colOff>
      <xdr:row>88</xdr:row>
      <xdr:rowOff>166686</xdr:rowOff>
    </xdr:to>
    <xdr:pic>
      <xdr:nvPicPr>
        <xdr:cNvPr id="21" name="Picture 20">
          <a:hlinkClick xmlns:r="http://schemas.openxmlformats.org/officeDocument/2006/relationships" r:id="rId41"/>
          <a:extLst>
            <a:ext uri="{FF2B5EF4-FFF2-40B4-BE49-F238E27FC236}">
              <a16:creationId xmlns:a16="http://schemas.microsoft.com/office/drawing/2014/main" id="{47CB7BB0-EEED-4CF1-9F6B-8560DCD69339}"/>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xdr:blipFill>
      <xdr:spPr>
        <a:xfrm>
          <a:off x="37742813" y="14085095"/>
          <a:ext cx="3893345" cy="2666999"/>
        </a:xfrm>
        <a:prstGeom prst="rect">
          <a:avLst/>
        </a:prstGeom>
        <a:ln w="12700">
          <a:solidFill>
            <a:schemeClr val="tx1"/>
          </a:solidFill>
        </a:ln>
        <a:effectLst/>
      </xdr:spPr>
    </xdr:pic>
    <xdr:clientData/>
  </xdr:twoCellAnchor>
  <xdr:twoCellAnchor>
    <xdr:from>
      <xdr:col>11</xdr:col>
      <xdr:colOff>0</xdr:colOff>
      <xdr:row>56</xdr:row>
      <xdr:rowOff>0</xdr:rowOff>
    </xdr:from>
    <xdr:to>
      <xdr:col>13</xdr:col>
      <xdr:colOff>642937</xdr:colOff>
      <xdr:row>71</xdr:row>
      <xdr:rowOff>0</xdr:rowOff>
    </xdr:to>
    <xdr:pic>
      <xdr:nvPicPr>
        <xdr:cNvPr id="26" name="Picture 25" descr="Butterfly multiplanter">
          <a:hlinkClick xmlns:r="http://schemas.openxmlformats.org/officeDocument/2006/relationships" r:id="rId43"/>
          <a:extLst>
            <a:ext uri="{FF2B5EF4-FFF2-40B4-BE49-F238E27FC236}">
              <a16:creationId xmlns:a16="http://schemas.microsoft.com/office/drawing/2014/main" id="{81DDB0E5-001D-4E39-B390-265DF5AF4AC1}"/>
            </a:ext>
          </a:extLst>
        </xdr:cNvPr>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4382750" y="10846595"/>
          <a:ext cx="3881437" cy="2690813"/>
        </a:xfrm>
        <a:prstGeom prst="rect">
          <a:avLst/>
        </a:prstGeom>
        <a:ln w="12700">
          <a:solidFill>
            <a:schemeClr val="tx1"/>
          </a:solidFill>
        </a:ln>
        <a:effectLst/>
      </xdr:spPr>
    </xdr:pic>
    <xdr:clientData/>
  </xdr:twoCellAnchor>
  <xdr:twoCellAnchor>
    <xdr:from>
      <xdr:col>20</xdr:col>
      <xdr:colOff>0</xdr:colOff>
      <xdr:row>56</xdr:row>
      <xdr:rowOff>0</xdr:rowOff>
    </xdr:from>
    <xdr:to>
      <xdr:col>23</xdr:col>
      <xdr:colOff>0</xdr:colOff>
      <xdr:row>71</xdr:row>
      <xdr:rowOff>0</xdr:rowOff>
    </xdr:to>
    <xdr:pic>
      <xdr:nvPicPr>
        <xdr:cNvPr id="30" name="Picture 29">
          <a:hlinkClick xmlns:r="http://schemas.openxmlformats.org/officeDocument/2006/relationships" r:id="rId45"/>
          <a:extLst>
            <a:ext uri="{FF2B5EF4-FFF2-40B4-BE49-F238E27FC236}">
              <a16:creationId xmlns:a16="http://schemas.microsoft.com/office/drawing/2014/main" id="{B03F90B0-1984-4D4C-AB3D-407E393FFB0A}"/>
            </a:ext>
          </a:extLst>
        </xdr:cNvPr>
        <xdr:cNvPicPr>
          <a:picLocks noChangeAspect="1"/>
        </xdr:cNvPicPr>
      </xdr:nvPicPr>
      <xdr:blipFill>
        <a:blip xmlns:r="http://schemas.openxmlformats.org/officeDocument/2006/relationships" r:embed="rId46"/>
        <a:stretch>
          <a:fillRect/>
        </a:stretch>
      </xdr:blipFill>
      <xdr:spPr>
        <a:xfrm>
          <a:off x="25977273" y="10901796"/>
          <a:ext cx="3896591" cy="2727613"/>
        </a:xfrm>
        <a:prstGeom prst="rect">
          <a:avLst/>
        </a:prstGeom>
        <a:ln w="12700">
          <a:solidFill>
            <a:schemeClr val="tx1"/>
          </a:solidFill>
        </a:ln>
        <a:effectLst/>
      </xdr:spPr>
    </xdr:pic>
    <xdr:clientData/>
  </xdr:twoCellAnchor>
  <xdr:twoCellAnchor>
    <xdr:from>
      <xdr:col>33</xdr:col>
      <xdr:colOff>541</xdr:colOff>
      <xdr:row>37</xdr:row>
      <xdr:rowOff>154781</xdr:rowOff>
    </xdr:from>
    <xdr:to>
      <xdr:col>36</xdr:col>
      <xdr:colOff>541</xdr:colOff>
      <xdr:row>53</xdr:row>
      <xdr:rowOff>35717</xdr:rowOff>
    </xdr:to>
    <xdr:pic>
      <xdr:nvPicPr>
        <xdr:cNvPr id="37" name="Picture 36">
          <a:hlinkClick xmlns:r="http://schemas.openxmlformats.org/officeDocument/2006/relationships" r:id="rId47"/>
          <a:extLst>
            <a:ext uri="{FF2B5EF4-FFF2-40B4-BE49-F238E27FC236}">
              <a16:creationId xmlns:a16="http://schemas.microsoft.com/office/drawing/2014/main" id="{3745DF56-CFC5-4176-9245-E8991C289D4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xdr:blipFill>
      <xdr:spPr bwMode="auto">
        <a:xfrm>
          <a:off x="42935020" y="10822781"/>
          <a:ext cx="3893345" cy="2750344"/>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0</xdr:colOff>
      <xdr:row>56</xdr:row>
      <xdr:rowOff>0</xdr:rowOff>
    </xdr:from>
    <xdr:to>
      <xdr:col>36</xdr:col>
      <xdr:colOff>0</xdr:colOff>
      <xdr:row>70</xdr:row>
      <xdr:rowOff>154779</xdr:rowOff>
    </xdr:to>
    <xdr:pic>
      <xdr:nvPicPr>
        <xdr:cNvPr id="32" name="Picture 31">
          <a:hlinkClick xmlns:r="http://schemas.openxmlformats.org/officeDocument/2006/relationships" r:id="rId49"/>
          <a:extLst>
            <a:ext uri="{FF2B5EF4-FFF2-40B4-BE49-F238E27FC236}">
              <a16:creationId xmlns:a16="http://schemas.microsoft.com/office/drawing/2014/main" id="{72D5D011-91B4-4E14-8902-E42164422FE0}"/>
            </a:ext>
          </a:extLst>
        </xdr:cNvPr>
        <xdr:cNvPicPr>
          <a:picLocks noChangeAspect="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b="6000"/>
        <a:stretch/>
      </xdr:blipFill>
      <xdr:spPr>
        <a:xfrm>
          <a:off x="42933938" y="14085095"/>
          <a:ext cx="3893345" cy="2655092"/>
        </a:xfrm>
        <a:prstGeom prst="rect">
          <a:avLst/>
        </a:prstGeom>
        <a:ln w="12700">
          <a:solidFill>
            <a:schemeClr val="tx1"/>
          </a:solidFill>
        </a:ln>
      </xdr:spPr>
    </xdr:pic>
    <xdr:clientData/>
  </xdr:twoCellAnchor>
  <xdr:twoCellAnchor>
    <xdr:from>
      <xdr:col>29</xdr:col>
      <xdr:colOff>0</xdr:colOff>
      <xdr:row>112</xdr:row>
      <xdr:rowOff>0</xdr:rowOff>
    </xdr:from>
    <xdr:to>
      <xdr:col>32</xdr:col>
      <xdr:colOff>0</xdr:colOff>
      <xdr:row>128</xdr:row>
      <xdr:rowOff>0</xdr:rowOff>
    </xdr:to>
    <xdr:pic>
      <xdr:nvPicPr>
        <xdr:cNvPr id="44" name="Picture 43">
          <a:hlinkClick xmlns:r="http://schemas.openxmlformats.org/officeDocument/2006/relationships" r:id="rId51"/>
          <a:extLst>
            <a:ext uri="{FF2B5EF4-FFF2-40B4-BE49-F238E27FC236}">
              <a16:creationId xmlns:a16="http://schemas.microsoft.com/office/drawing/2014/main" id="{03601BAC-9678-4811-8E66-7AC1705422EA}"/>
            </a:ext>
          </a:extLst>
        </xdr:cNvPr>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7667045" y="24176182"/>
          <a:ext cx="3896591" cy="2909454"/>
        </a:xfrm>
        <a:prstGeom prst="rect">
          <a:avLst/>
        </a:prstGeom>
        <a:ln w="12700">
          <a:solidFill>
            <a:schemeClr val="tx1"/>
          </a:solidFill>
        </a:ln>
      </xdr:spPr>
    </xdr:pic>
    <xdr:clientData/>
  </xdr:twoCellAnchor>
  <xdr:twoCellAnchor>
    <xdr:from>
      <xdr:col>15</xdr:col>
      <xdr:colOff>1</xdr:colOff>
      <xdr:row>56</xdr:row>
      <xdr:rowOff>0</xdr:rowOff>
    </xdr:from>
    <xdr:to>
      <xdr:col>18</xdr:col>
      <xdr:colOff>0</xdr:colOff>
      <xdr:row>71</xdr:row>
      <xdr:rowOff>0</xdr:rowOff>
    </xdr:to>
    <xdr:pic>
      <xdr:nvPicPr>
        <xdr:cNvPr id="45" name="Picture 44">
          <a:hlinkClick xmlns:r="http://schemas.openxmlformats.org/officeDocument/2006/relationships" r:id="rId53"/>
          <a:extLst>
            <a:ext uri="{FF2B5EF4-FFF2-40B4-BE49-F238E27FC236}">
              <a16:creationId xmlns:a16="http://schemas.microsoft.com/office/drawing/2014/main" id="{79CCC59D-56EA-45CC-B8A9-5BCD05CCFAFD}"/>
            </a:ext>
          </a:extLst>
        </xdr:cNvPr>
        <xdr:cNvPicPr/>
      </xdr:nvPicPr>
      <xdr:blipFill>
        <a:blip xmlns:r="http://schemas.openxmlformats.org/officeDocument/2006/relationships" r:embed="rId54"/>
        <a:stretch>
          <a:fillRect/>
        </a:stretch>
      </xdr:blipFill>
      <xdr:spPr>
        <a:xfrm>
          <a:off x="19482957" y="10901796"/>
          <a:ext cx="3896588" cy="2727613"/>
        </a:xfrm>
        <a:prstGeom prst="rect">
          <a:avLst/>
        </a:prstGeom>
        <a:ln w="12700">
          <a:solidFill>
            <a:schemeClr val="tx1"/>
          </a:solidFill>
        </a:ln>
      </xdr:spPr>
    </xdr:pic>
    <xdr:clientData/>
  </xdr:twoCellAnchor>
  <xdr:twoCellAnchor>
    <xdr:from>
      <xdr:col>6</xdr:col>
      <xdr:colOff>11366</xdr:colOff>
      <xdr:row>92</xdr:row>
      <xdr:rowOff>0</xdr:rowOff>
    </xdr:from>
    <xdr:to>
      <xdr:col>9</xdr:col>
      <xdr:colOff>0</xdr:colOff>
      <xdr:row>106</xdr:row>
      <xdr:rowOff>0</xdr:rowOff>
    </xdr:to>
    <xdr:pic>
      <xdr:nvPicPr>
        <xdr:cNvPr id="50" name="Picture 49" descr="kids adirondack chair plans blue and white">
          <a:hlinkClick xmlns:r="http://schemas.openxmlformats.org/officeDocument/2006/relationships" r:id="rId55"/>
          <a:extLst>
            <a:ext uri="{FF2B5EF4-FFF2-40B4-BE49-F238E27FC236}">
              <a16:creationId xmlns:a16="http://schemas.microsoft.com/office/drawing/2014/main" id="{285B4E4E-4686-433C-BA74-6CBC22F04F1B}"/>
            </a:ext>
          </a:extLst>
        </xdr:cNvPr>
        <xdr:cNvPicPr>
          <a:picLocks noChangeAspect="1" noChangeArrowheads="1"/>
        </xdr:cNvPicPr>
      </xdr:nvPicPr>
      <xdr:blipFill rotWithShape="1">
        <a:blip xmlns:r="http://schemas.openxmlformats.org/officeDocument/2006/relationships" r:embed="rId56">
          <a:extLst>
            <a:ext uri="{28A0092B-C50C-407E-A947-70E740481C1C}">
              <a14:useLocalDpi xmlns:a14="http://schemas.microsoft.com/office/drawing/2010/main" val="0"/>
            </a:ext>
          </a:extLst>
        </a:blip>
        <a:srcRect r="9343"/>
        <a:stretch/>
      </xdr:blipFill>
      <xdr:spPr bwMode="auto">
        <a:xfrm>
          <a:off x="7815915" y="20548024"/>
          <a:ext cx="3977768" cy="2545772"/>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92</xdr:row>
      <xdr:rowOff>0</xdr:rowOff>
    </xdr:from>
    <xdr:to>
      <xdr:col>5</xdr:col>
      <xdr:colOff>0</xdr:colOff>
      <xdr:row>106</xdr:row>
      <xdr:rowOff>0</xdr:rowOff>
    </xdr:to>
    <xdr:pic>
      <xdr:nvPicPr>
        <xdr:cNvPr id="52" name="Picture 51">
          <a:hlinkClick xmlns:r="http://schemas.openxmlformats.org/officeDocument/2006/relationships" r:id="rId57"/>
          <a:extLst>
            <a:ext uri="{FF2B5EF4-FFF2-40B4-BE49-F238E27FC236}">
              <a16:creationId xmlns:a16="http://schemas.microsoft.com/office/drawing/2014/main" id="{D82D74DA-B733-443B-A306-E0F8D7DD9234}"/>
            </a:ext>
          </a:extLst>
        </xdr:cNvPr>
        <xdr:cNvPicPr/>
      </xdr:nvPicPr>
      <xdr:blipFill>
        <a:blip xmlns:r="http://schemas.openxmlformats.org/officeDocument/2006/relationships" r:embed="rId58"/>
        <a:stretch>
          <a:fillRect/>
        </a:stretch>
      </xdr:blipFill>
      <xdr:spPr>
        <a:xfrm>
          <a:off x="2597727" y="23630660"/>
          <a:ext cx="3896591" cy="2545773"/>
        </a:xfrm>
        <a:prstGeom prst="rect">
          <a:avLst/>
        </a:prstGeom>
        <a:ln w="12700">
          <a:solidFill>
            <a:schemeClr val="tx1"/>
          </a:solidFill>
        </a:ln>
      </xdr:spPr>
    </xdr:pic>
    <xdr:clientData/>
  </xdr:twoCellAnchor>
  <xdr:twoCellAnchor editAs="oneCell">
    <xdr:from>
      <xdr:col>1</xdr:col>
      <xdr:colOff>36821</xdr:colOff>
      <xdr:row>1</xdr:row>
      <xdr:rowOff>-1</xdr:rowOff>
    </xdr:from>
    <xdr:to>
      <xdr:col>2</xdr:col>
      <xdr:colOff>411956</xdr:colOff>
      <xdr:row>6</xdr:row>
      <xdr:rowOff>56869</xdr:rowOff>
    </xdr:to>
    <xdr:pic>
      <xdr:nvPicPr>
        <xdr:cNvPr id="27" name="Picture 26">
          <a:extLst>
            <a:ext uri="{FF2B5EF4-FFF2-40B4-BE49-F238E27FC236}">
              <a16:creationId xmlns:a16="http://schemas.microsoft.com/office/drawing/2014/main" id="{000636DD-87A7-4957-9F23-6086D629748F}"/>
            </a:ext>
          </a:extLst>
        </xdr:cNvPr>
        <xdr:cNvPicPr>
          <a:picLocks noChangeAspect="1"/>
        </xdr:cNvPicPr>
      </xdr:nvPicPr>
      <xdr:blipFill>
        <a:blip xmlns:r="http://schemas.openxmlformats.org/officeDocument/2006/relationships" r:embed="rId59"/>
        <a:stretch>
          <a:fillRect/>
        </a:stretch>
      </xdr:blipFill>
      <xdr:spPr>
        <a:xfrm>
          <a:off x="1295328" y="186358"/>
          <a:ext cx="2001476" cy="985041"/>
        </a:xfrm>
        <a:prstGeom prst="rect">
          <a:avLst/>
        </a:prstGeom>
      </xdr:spPr>
    </xdr:pic>
    <xdr:clientData/>
  </xdr:twoCellAnchor>
  <xdr:twoCellAnchor>
    <xdr:from>
      <xdr:col>1</xdr:col>
      <xdr:colOff>642936</xdr:colOff>
      <xdr:row>109</xdr:row>
      <xdr:rowOff>11835</xdr:rowOff>
    </xdr:from>
    <xdr:to>
      <xdr:col>4</xdr:col>
      <xdr:colOff>642937</xdr:colOff>
      <xdr:row>123</xdr:row>
      <xdr:rowOff>1</xdr:rowOff>
    </xdr:to>
    <xdr:pic>
      <xdr:nvPicPr>
        <xdr:cNvPr id="36" name="Picture 35">
          <a:hlinkClick xmlns:r="http://schemas.openxmlformats.org/officeDocument/2006/relationships" r:id="rId60"/>
          <a:extLst>
            <a:ext uri="{FF2B5EF4-FFF2-40B4-BE49-F238E27FC236}">
              <a16:creationId xmlns:a16="http://schemas.microsoft.com/office/drawing/2014/main" id="{20226904-2320-43A2-A583-5F90A1AB9967}"/>
            </a:ext>
          </a:extLst>
        </xdr:cNvPr>
        <xdr:cNvPicPr>
          <a:picLocks noChangeAspect="1"/>
        </xdr:cNvPicPr>
      </xdr:nvPicPr>
      <xdr:blipFill>
        <a:blip xmlns:r="http://schemas.openxmlformats.org/officeDocument/2006/relationships" r:embed="rId61"/>
        <a:stretch>
          <a:fillRect/>
        </a:stretch>
      </xdr:blipFill>
      <xdr:spPr>
        <a:xfrm>
          <a:off x="2583656" y="20359618"/>
          <a:ext cx="3893344" cy="2500383"/>
        </a:xfrm>
        <a:prstGeom prst="rect">
          <a:avLst/>
        </a:prstGeom>
        <a:ln w="12700">
          <a:solidFill>
            <a:schemeClr val="tx1"/>
          </a:solidFill>
        </a:ln>
      </xdr:spPr>
    </xdr:pic>
    <xdr:clientData/>
  </xdr:twoCellAnchor>
  <xdr:twoCellAnchor>
    <xdr:from>
      <xdr:col>33</xdr:col>
      <xdr:colOff>5952</xdr:colOff>
      <xdr:row>74</xdr:row>
      <xdr:rowOff>-1</xdr:rowOff>
    </xdr:from>
    <xdr:to>
      <xdr:col>36</xdr:col>
      <xdr:colOff>5952</xdr:colOff>
      <xdr:row>88</xdr:row>
      <xdr:rowOff>171448</xdr:rowOff>
    </xdr:to>
    <xdr:pic>
      <xdr:nvPicPr>
        <xdr:cNvPr id="49" name="Picture 48">
          <a:hlinkClick xmlns:r="http://schemas.openxmlformats.org/officeDocument/2006/relationships" r:id="rId62"/>
          <a:extLst>
            <a:ext uri="{FF2B5EF4-FFF2-40B4-BE49-F238E27FC236}">
              <a16:creationId xmlns:a16="http://schemas.microsoft.com/office/drawing/2014/main" id="{7340461F-2673-4A6B-87CE-0F92E4538352}"/>
            </a:ext>
          </a:extLst>
        </xdr:cNvPr>
        <xdr:cNvPicPr/>
      </xdr:nvPicPr>
      <xdr:blipFill>
        <a:blip xmlns:r="http://schemas.openxmlformats.org/officeDocument/2006/relationships" r:embed="rId63"/>
        <a:stretch>
          <a:fillRect/>
        </a:stretch>
      </xdr:blipFill>
      <xdr:spPr>
        <a:xfrm>
          <a:off x="42874405" y="14725651"/>
          <a:ext cx="3886200" cy="2838449"/>
        </a:xfrm>
        <a:prstGeom prst="rect">
          <a:avLst/>
        </a:prstGeom>
        <a:ln w="12700">
          <a:solidFill>
            <a:schemeClr val="tx1"/>
          </a:solidFill>
        </a:ln>
      </xdr:spPr>
    </xdr:pic>
    <xdr:clientData/>
  </xdr:twoCellAnchor>
  <xdr:twoCellAnchor editAs="oneCell">
    <xdr:from>
      <xdr:col>17</xdr:col>
      <xdr:colOff>444947</xdr:colOff>
      <xdr:row>8</xdr:row>
      <xdr:rowOff>0</xdr:rowOff>
    </xdr:from>
    <xdr:to>
      <xdr:col>20</xdr:col>
      <xdr:colOff>68821</xdr:colOff>
      <xdr:row>12</xdr:row>
      <xdr:rowOff>202789</xdr:rowOff>
    </xdr:to>
    <xdr:pic>
      <xdr:nvPicPr>
        <xdr:cNvPr id="43" name="Picture 42">
          <a:extLst>
            <a:ext uri="{FF2B5EF4-FFF2-40B4-BE49-F238E27FC236}">
              <a16:creationId xmlns:a16="http://schemas.microsoft.com/office/drawing/2014/main" id="{04ECDC38-252E-4E23-8C06-E30A28E1326B}"/>
            </a:ext>
          </a:extLst>
        </xdr:cNvPr>
        <xdr:cNvPicPr>
          <a:picLocks noChangeAspect="1"/>
        </xdr:cNvPicPr>
      </xdr:nvPicPr>
      <xdr:blipFill>
        <a:blip xmlns:r="http://schemas.openxmlformats.org/officeDocument/2006/relationships" r:embed="rId64"/>
        <a:stretch>
          <a:fillRect/>
        </a:stretch>
      </xdr:blipFill>
      <xdr:spPr>
        <a:xfrm>
          <a:off x="23025995" y="1524000"/>
          <a:ext cx="3133947" cy="1726789"/>
        </a:xfrm>
        <a:prstGeom prst="rect">
          <a:avLst/>
        </a:prstGeom>
      </xdr:spPr>
    </xdr:pic>
    <xdr:clientData/>
  </xdr:twoCellAnchor>
  <xdr:twoCellAnchor editAs="oneCell">
    <xdr:from>
      <xdr:col>20</xdr:col>
      <xdr:colOff>445931</xdr:colOff>
      <xdr:row>8</xdr:row>
      <xdr:rowOff>209550</xdr:rowOff>
    </xdr:from>
    <xdr:to>
      <xdr:col>23</xdr:col>
      <xdr:colOff>446835</xdr:colOff>
      <xdr:row>11</xdr:row>
      <xdr:rowOff>200251</xdr:rowOff>
    </xdr:to>
    <xdr:pic>
      <xdr:nvPicPr>
        <xdr:cNvPr id="55" name="Picture 54">
          <a:extLst>
            <a:ext uri="{FF2B5EF4-FFF2-40B4-BE49-F238E27FC236}">
              <a16:creationId xmlns:a16="http://schemas.microsoft.com/office/drawing/2014/main" id="{19F9A7C2-1D06-4685-8ECA-0E12741E1561}"/>
            </a:ext>
          </a:extLst>
        </xdr:cNvPr>
        <xdr:cNvPicPr>
          <a:picLocks noChangeAspect="1"/>
        </xdr:cNvPicPr>
      </xdr:nvPicPr>
      <xdr:blipFill>
        <a:blip xmlns:r="http://schemas.openxmlformats.org/officeDocument/2006/relationships" r:embed="rId65"/>
        <a:stretch>
          <a:fillRect/>
        </a:stretch>
      </xdr:blipFill>
      <xdr:spPr>
        <a:xfrm>
          <a:off x="26914162" y="1733550"/>
          <a:ext cx="3888008" cy="1133701"/>
        </a:xfrm>
        <a:prstGeom prst="rect">
          <a:avLst/>
        </a:prstGeom>
      </xdr:spPr>
    </xdr:pic>
    <xdr:clientData/>
  </xdr:twoCellAnchor>
  <xdr:twoCellAnchor>
    <xdr:from>
      <xdr:col>29</xdr:col>
      <xdr:colOff>0</xdr:colOff>
      <xdr:row>92</xdr:row>
      <xdr:rowOff>1</xdr:rowOff>
    </xdr:from>
    <xdr:to>
      <xdr:col>32</xdr:col>
      <xdr:colOff>0</xdr:colOff>
      <xdr:row>108</xdr:row>
      <xdr:rowOff>1</xdr:rowOff>
    </xdr:to>
    <xdr:pic>
      <xdr:nvPicPr>
        <xdr:cNvPr id="65" name="Picture 64">
          <a:hlinkClick xmlns:r="http://schemas.openxmlformats.org/officeDocument/2006/relationships" r:id="rId66"/>
          <a:extLst>
            <a:ext uri="{FF2B5EF4-FFF2-40B4-BE49-F238E27FC236}">
              <a16:creationId xmlns:a16="http://schemas.microsoft.com/office/drawing/2014/main" id="{07654BE5-9C7F-460D-AE6A-37CFA03CFFDA}"/>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7635658" y="17133096"/>
          <a:ext cx="3893342" cy="2869405"/>
        </a:xfrm>
        <a:prstGeom prst="rect">
          <a:avLst/>
        </a:prstGeom>
        <a:ln w="12700">
          <a:solidFill>
            <a:schemeClr val="tx1"/>
          </a:solidFill>
        </a:ln>
      </xdr:spPr>
    </xdr:pic>
    <xdr:clientData/>
  </xdr:twoCellAnchor>
  <xdr:twoCellAnchor>
    <xdr:from>
      <xdr:col>2</xdr:col>
      <xdr:colOff>4326</xdr:colOff>
      <xdr:row>20</xdr:row>
      <xdr:rowOff>0</xdr:rowOff>
    </xdr:from>
    <xdr:to>
      <xdr:col>5</xdr:col>
      <xdr:colOff>4326</xdr:colOff>
      <xdr:row>34</xdr:row>
      <xdr:rowOff>172474</xdr:rowOff>
    </xdr:to>
    <xdr:pic>
      <xdr:nvPicPr>
        <xdr:cNvPr id="507" name="Picture 506" descr="Mendocino bench">
          <a:hlinkClick xmlns:r="http://schemas.openxmlformats.org/officeDocument/2006/relationships" r:id="rId1"/>
          <a:extLst>
            <a:ext uri="{FF2B5EF4-FFF2-40B4-BE49-F238E27FC236}">
              <a16:creationId xmlns:a16="http://schemas.microsoft.com/office/drawing/2014/main" id="{BB01BE4C-C0AE-4919-8A51-A4EDB652B8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4216" y="4357688"/>
          <a:ext cx="3893345" cy="2672786"/>
        </a:xfrm>
        <a:prstGeom prst="rect">
          <a:avLst/>
        </a:prstGeom>
        <a:noFill/>
        <a:ln w="12700">
          <a:solidFill>
            <a:schemeClr val="tx1"/>
          </a:solid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5412</xdr:colOff>
      <xdr:row>74</xdr:row>
      <xdr:rowOff>0</xdr:rowOff>
    </xdr:from>
    <xdr:to>
      <xdr:col>8</xdr:col>
      <xdr:colOff>696516</xdr:colOff>
      <xdr:row>89</xdr:row>
      <xdr:rowOff>-1</xdr:rowOff>
    </xdr:to>
    <xdr:pic>
      <xdr:nvPicPr>
        <xdr:cNvPr id="93" name="Picture 92" descr="Deck Bench 1">
          <a:hlinkClick xmlns:r="http://schemas.openxmlformats.org/officeDocument/2006/relationships" r:id="rId68"/>
          <a:extLst>
            <a:ext uri="{FF2B5EF4-FFF2-40B4-BE49-F238E27FC236}">
              <a16:creationId xmlns:a16="http://schemas.microsoft.com/office/drawing/2014/main" id="{B728F58B-C23B-4266-92CA-2E9D91142707}"/>
            </a:ext>
          </a:extLst>
        </xdr:cNvPr>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7797513" y="14085095"/>
          <a:ext cx="3977770" cy="2678904"/>
        </a:xfrm>
        <a:prstGeom prst="rect">
          <a:avLst/>
        </a:prstGeom>
        <a:ln w="12700">
          <a:solidFill>
            <a:schemeClr val="tx1"/>
          </a:solidFill>
        </a:ln>
        <a:effectLst/>
      </xdr:spPr>
    </xdr:pic>
    <xdr:clientData/>
  </xdr:twoCellAnchor>
  <xdr:twoCellAnchor>
    <xdr:from>
      <xdr:col>6</xdr:col>
      <xdr:colOff>0</xdr:colOff>
      <xdr:row>109</xdr:row>
      <xdr:rowOff>0</xdr:rowOff>
    </xdr:from>
    <xdr:to>
      <xdr:col>8</xdr:col>
      <xdr:colOff>695665</xdr:colOff>
      <xdr:row>123</xdr:row>
      <xdr:rowOff>107156</xdr:rowOff>
    </xdr:to>
    <xdr:pic>
      <xdr:nvPicPr>
        <xdr:cNvPr id="94" name="Picture 93">
          <a:hlinkClick xmlns:r="http://schemas.openxmlformats.org/officeDocument/2006/relationships" r:id="rId70"/>
          <a:extLst>
            <a:ext uri="{FF2B5EF4-FFF2-40B4-BE49-F238E27FC236}">
              <a16:creationId xmlns:a16="http://schemas.microsoft.com/office/drawing/2014/main" id="{75410905-A4EC-4B3F-A8DD-0A91CD84686A}"/>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7786688" y="20347783"/>
          <a:ext cx="3986892" cy="2619373"/>
        </a:xfrm>
        <a:prstGeom prst="rect">
          <a:avLst/>
        </a:prstGeom>
        <a:ln>
          <a:solidFill>
            <a:schemeClr val="tx1"/>
          </a:solidFill>
        </a:ln>
      </xdr:spPr>
    </xdr:pic>
    <xdr:clientData/>
  </xdr:twoCellAnchor>
  <xdr:twoCellAnchor>
    <xdr:from>
      <xdr:col>33</xdr:col>
      <xdr:colOff>0</xdr:colOff>
      <xdr:row>92</xdr:row>
      <xdr:rowOff>0</xdr:rowOff>
    </xdr:from>
    <xdr:to>
      <xdr:col>35</xdr:col>
      <xdr:colOff>641853</xdr:colOff>
      <xdr:row>107</xdr:row>
      <xdr:rowOff>74416</xdr:rowOff>
    </xdr:to>
    <xdr:pic>
      <xdr:nvPicPr>
        <xdr:cNvPr id="95" name="Picture 94">
          <a:hlinkClick xmlns:r="http://schemas.openxmlformats.org/officeDocument/2006/relationships" r:id="rId72"/>
          <a:extLst>
            <a:ext uri="{FF2B5EF4-FFF2-40B4-BE49-F238E27FC236}">
              <a16:creationId xmlns:a16="http://schemas.microsoft.com/office/drawing/2014/main" id="{E0FCC453-2F2B-4378-8C78-0E703D869D69}"/>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xdr:blipFill>
      <xdr:spPr>
        <a:xfrm>
          <a:off x="42862500" y="21964652"/>
          <a:ext cx="3874507" cy="2931916"/>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40500</xdr:colOff>
      <xdr:row>6</xdr:row>
      <xdr:rowOff>63059</xdr:rowOff>
    </xdr:to>
    <xdr:pic>
      <xdr:nvPicPr>
        <xdr:cNvPr id="2" name="Picture 1">
          <a:extLst>
            <a:ext uri="{FF2B5EF4-FFF2-40B4-BE49-F238E27FC236}">
              <a16:creationId xmlns:a16="http://schemas.microsoft.com/office/drawing/2014/main" id="{7D47D74E-47B0-4A17-AED9-1B7A983C9036}"/>
            </a:ext>
          </a:extLst>
        </xdr:cNvPr>
        <xdr:cNvPicPr>
          <a:picLocks noChangeAspect="1"/>
        </xdr:cNvPicPr>
      </xdr:nvPicPr>
      <xdr:blipFill>
        <a:blip xmlns:r="http://schemas.openxmlformats.org/officeDocument/2006/relationships" r:embed="rId1"/>
        <a:stretch>
          <a:fillRect/>
        </a:stretch>
      </xdr:blipFill>
      <xdr:spPr>
        <a:xfrm>
          <a:off x="278947" y="183697"/>
          <a:ext cx="1938696" cy="9815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1913296</xdr:colOff>
      <xdr:row>6</xdr:row>
      <xdr:rowOff>88573</xdr:rowOff>
    </xdr:to>
    <xdr:pic>
      <xdr:nvPicPr>
        <xdr:cNvPr id="2" name="Picture 1">
          <a:extLst>
            <a:ext uri="{FF2B5EF4-FFF2-40B4-BE49-F238E27FC236}">
              <a16:creationId xmlns:a16="http://schemas.microsoft.com/office/drawing/2014/main" id="{13CC9D34-9F5E-413D-833B-E077404E2C6E}"/>
            </a:ext>
          </a:extLst>
        </xdr:cNvPr>
        <xdr:cNvPicPr>
          <a:picLocks noChangeAspect="1"/>
        </xdr:cNvPicPr>
      </xdr:nvPicPr>
      <xdr:blipFill>
        <a:blip xmlns:r="http://schemas.openxmlformats.org/officeDocument/2006/relationships" r:embed="rId1"/>
        <a:stretch>
          <a:fillRect/>
        </a:stretch>
      </xdr:blipFill>
      <xdr:spPr>
        <a:xfrm>
          <a:off x="285750" y="178595"/>
          <a:ext cx="1938696" cy="9815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13607</xdr:colOff>
      <xdr:row>0</xdr:row>
      <xdr:rowOff>88447</xdr:rowOff>
    </xdr:from>
    <xdr:to>
      <xdr:col>2</xdr:col>
      <xdr:colOff>1952303</xdr:colOff>
      <xdr:row>6</xdr:row>
      <xdr:rowOff>90274</xdr:rowOff>
    </xdr:to>
    <xdr:pic>
      <xdr:nvPicPr>
        <xdr:cNvPr id="2" name="Picture 1">
          <a:extLst>
            <a:ext uri="{FF2B5EF4-FFF2-40B4-BE49-F238E27FC236}">
              <a16:creationId xmlns:a16="http://schemas.microsoft.com/office/drawing/2014/main" id="{C169301D-7440-436D-A49D-0337DB340E7A}"/>
            </a:ext>
          </a:extLst>
        </xdr:cNvPr>
        <xdr:cNvPicPr>
          <a:picLocks noChangeAspect="1"/>
        </xdr:cNvPicPr>
      </xdr:nvPicPr>
      <xdr:blipFill>
        <a:blip xmlns:r="http://schemas.openxmlformats.org/officeDocument/2006/relationships" r:embed="rId1"/>
        <a:stretch>
          <a:fillRect/>
        </a:stretch>
      </xdr:blipFill>
      <xdr:spPr>
        <a:xfrm>
          <a:off x="517071" y="88447"/>
          <a:ext cx="1938696" cy="9815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86592</xdr:rowOff>
    </xdr:from>
    <xdr:to>
      <xdr:col>2</xdr:col>
      <xdr:colOff>1938696</xdr:colOff>
      <xdr:row>6</xdr:row>
      <xdr:rowOff>80997</xdr:rowOff>
    </xdr:to>
    <xdr:pic>
      <xdr:nvPicPr>
        <xdr:cNvPr id="2" name="Picture 1">
          <a:extLst>
            <a:ext uri="{FF2B5EF4-FFF2-40B4-BE49-F238E27FC236}">
              <a16:creationId xmlns:a16="http://schemas.microsoft.com/office/drawing/2014/main" id="{3F28E2F4-6C11-4CDF-8090-4B764D958F47}"/>
            </a:ext>
          </a:extLst>
        </xdr:cNvPr>
        <xdr:cNvPicPr>
          <a:picLocks noChangeAspect="1"/>
        </xdr:cNvPicPr>
      </xdr:nvPicPr>
      <xdr:blipFill>
        <a:blip xmlns:r="http://schemas.openxmlformats.org/officeDocument/2006/relationships" r:embed="rId1"/>
        <a:stretch>
          <a:fillRect/>
        </a:stretch>
      </xdr:blipFill>
      <xdr:spPr>
        <a:xfrm>
          <a:off x="588818" y="86592"/>
          <a:ext cx="1938696" cy="9815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1938696</xdr:colOff>
      <xdr:row>6</xdr:row>
      <xdr:rowOff>85070</xdr:rowOff>
    </xdr:to>
    <xdr:pic>
      <xdr:nvPicPr>
        <xdr:cNvPr id="2" name="Picture 1">
          <a:extLst>
            <a:ext uri="{FF2B5EF4-FFF2-40B4-BE49-F238E27FC236}">
              <a16:creationId xmlns:a16="http://schemas.microsoft.com/office/drawing/2014/main" id="{6B0CDCF4-33E5-4FA8-91EE-31CCCB0D2073}"/>
            </a:ext>
          </a:extLst>
        </xdr:cNvPr>
        <xdr:cNvPicPr>
          <a:picLocks noChangeAspect="1"/>
        </xdr:cNvPicPr>
      </xdr:nvPicPr>
      <xdr:blipFill>
        <a:blip xmlns:r="http://schemas.openxmlformats.org/officeDocument/2006/relationships" r:embed="rId1"/>
        <a:stretch>
          <a:fillRect/>
        </a:stretch>
      </xdr:blipFill>
      <xdr:spPr>
        <a:xfrm>
          <a:off x="649941" y="179294"/>
          <a:ext cx="1938696" cy="9815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102054</xdr:rowOff>
    </xdr:from>
    <xdr:to>
      <xdr:col>1</xdr:col>
      <xdr:colOff>1938696</xdr:colOff>
      <xdr:row>6</xdr:row>
      <xdr:rowOff>103881</xdr:rowOff>
    </xdr:to>
    <xdr:pic>
      <xdr:nvPicPr>
        <xdr:cNvPr id="2" name="Picture 1">
          <a:extLst>
            <a:ext uri="{FF2B5EF4-FFF2-40B4-BE49-F238E27FC236}">
              <a16:creationId xmlns:a16="http://schemas.microsoft.com/office/drawing/2014/main" id="{6351FCB2-39ED-480D-9D09-9DFDA818C504}"/>
            </a:ext>
          </a:extLst>
        </xdr:cNvPr>
        <xdr:cNvPicPr>
          <a:picLocks noChangeAspect="1"/>
        </xdr:cNvPicPr>
      </xdr:nvPicPr>
      <xdr:blipFill>
        <a:blip xmlns:r="http://schemas.openxmlformats.org/officeDocument/2006/relationships" r:embed="rId1"/>
        <a:stretch>
          <a:fillRect/>
        </a:stretch>
      </xdr:blipFill>
      <xdr:spPr>
        <a:xfrm>
          <a:off x="292554" y="102054"/>
          <a:ext cx="1938696" cy="9815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26096</xdr:colOff>
      <xdr:row>13</xdr:row>
      <xdr:rowOff>143528</xdr:rowOff>
    </xdr:from>
    <xdr:to>
      <xdr:col>3</xdr:col>
      <xdr:colOff>828917</xdr:colOff>
      <xdr:row>15</xdr:row>
      <xdr:rowOff>17149</xdr:rowOff>
    </xdr:to>
    <xdr:sp macro="" textlink="">
      <xdr:nvSpPr>
        <xdr:cNvPr id="2" name="Left Arrow 1">
          <a:extLst>
            <a:ext uri="{FF2B5EF4-FFF2-40B4-BE49-F238E27FC236}">
              <a16:creationId xmlns:a16="http://schemas.microsoft.com/office/drawing/2014/main" id="{00000000-0008-0000-0700-000002000000}"/>
            </a:ext>
          </a:extLst>
        </xdr:cNvPr>
        <xdr:cNvSpPr/>
      </xdr:nvSpPr>
      <xdr:spPr>
        <a:xfrm>
          <a:off x="6811028" y="1265651"/>
          <a:ext cx="802821" cy="258536"/>
        </a:xfrm>
        <a:prstGeom prst="left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0</xdr:colOff>
      <xdr:row>1</xdr:row>
      <xdr:rowOff>0</xdr:rowOff>
    </xdr:from>
    <xdr:to>
      <xdr:col>1</xdr:col>
      <xdr:colOff>1938696</xdr:colOff>
      <xdr:row>6</xdr:row>
      <xdr:rowOff>63059</xdr:rowOff>
    </xdr:to>
    <xdr:pic>
      <xdr:nvPicPr>
        <xdr:cNvPr id="3" name="Picture 2">
          <a:extLst>
            <a:ext uri="{FF2B5EF4-FFF2-40B4-BE49-F238E27FC236}">
              <a16:creationId xmlns:a16="http://schemas.microsoft.com/office/drawing/2014/main" id="{D7D14C3B-E8E2-4D8C-ACD6-9BD8178866AB}"/>
            </a:ext>
          </a:extLst>
        </xdr:cNvPr>
        <xdr:cNvPicPr>
          <a:picLocks noChangeAspect="1"/>
        </xdr:cNvPicPr>
      </xdr:nvPicPr>
      <xdr:blipFill>
        <a:blip xmlns:r="http://schemas.openxmlformats.org/officeDocument/2006/relationships" r:embed="rId1"/>
        <a:stretch>
          <a:fillRect/>
        </a:stretch>
      </xdr:blipFill>
      <xdr:spPr>
        <a:xfrm>
          <a:off x="646340" y="183697"/>
          <a:ext cx="1938696" cy="98154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8263877-842C-4363-A88B-649DF5F0C890}" name="Table3" displayName="Table3" ref="B18:E137" totalsRowShown="0" headerRowDxfId="34" headerRowBorderDxfId="33" tableBorderDxfId="32" totalsRowBorderDxfId="31">
  <autoFilter ref="B18:E137" xr:uid="{7F9774F4-C398-42F6-8308-EFC13B0FF241}"/>
  <tableColumns count="4">
    <tableColumn id="1" xr3:uid="{9FD45C8D-9E54-4B96-A035-7294C1243491}" name="Item" dataDxfId="30"/>
    <tableColumn id="2" xr3:uid="{C67D1889-91E4-4301-A0BC-10E11B8BD0FA}" name="Total Number to Purchase" dataDxfId="29"/>
    <tableColumn id="3" xr3:uid="{D3689820-EFEB-4785-B3B1-C5D5F376E278}" name="Price" dataDxfId="28"/>
    <tableColumn id="4" xr3:uid="{100DB437-2209-4A10-8A34-427D3B094DDB}" name="Total" dataDxfId="27">
      <calculatedColumnFormula>C19*D19</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755B8-4598-4E4F-9B15-241AB1A0CEA4}" name="Table1" displayName="Table1" ref="B17:E109" totalsRowShown="0" headerRowDxfId="24" headerRowBorderDxfId="23" tableBorderDxfId="22" totalsRowBorderDxfId="21">
  <autoFilter ref="B17:E109" xr:uid="{32BDA6A8-68FF-424B-9A54-3714A2BBC4C4}"/>
  <tableColumns count="4">
    <tableColumn id="1" xr3:uid="{EB687649-DC66-4D48-8EFA-972DACE10C9E}" name="Material" dataDxfId="20"/>
    <tableColumn id="2" xr3:uid="{C3107CB1-83FD-442F-BD04-D302808B3806}" name="Recommended" dataDxfId="19"/>
    <tableColumn id="3" xr3:uid="{E54C9C17-14FB-4D6C-8E24-F4129787F4E8}" name="Adjustments" dataDxfId="18"/>
    <tableColumn id="4" xr3:uid="{A946998A-D939-4A55-91A5-1CB52688BFF8}" name="Total" dataDxfId="17">
      <calculatedColumnFormula>C18+D18</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30A95A-DC1C-4FF9-80F4-2A0682FA94EC}" name="Table2" displayName="Table2" ref="G17:J48" totalsRowShown="0" headerRowDxfId="16" headerRowBorderDxfId="15" tableBorderDxfId="14" totalsRowBorderDxfId="13">
  <autoFilter ref="G17:J48" xr:uid="{675A579E-AD4F-4A0C-AA46-15CCEFEFD793}"/>
  <tableColumns count="4">
    <tableColumn id="1" xr3:uid="{4042C0F5-25CB-4A88-A7E0-9A86671C52BB}" name="Tool" dataDxfId="12"/>
    <tableColumn id="2" xr3:uid="{B50CA494-DB61-4DE6-B5BE-44D47DE82FA4}" name="Recommended" dataDxfId="11"/>
    <tableColumn id="3" xr3:uid="{823F133C-6DAF-471E-BBBA-223F54A6E268}" name="Adjustments (+/-)" dataDxfId="10"/>
    <tableColumn id="4" xr3:uid="{11C66D86-6AAD-4361-B9BA-876E4B0062CC}" name="Total" dataDxfId="9">
      <calculatedColumnFormula>H18+I18</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CFFFF"/>
  </sheetPr>
  <dimension ref="A15:L81"/>
  <sheetViews>
    <sheetView topLeftCell="A55" zoomScale="55" zoomScaleNormal="55" workbookViewId="0">
      <selection activeCell="V30" sqref="V30"/>
    </sheetView>
  </sheetViews>
  <sheetFormatPr defaultRowHeight="14.25"/>
  <sheetData>
    <row r="15" spans="2:9">
      <c r="B15" s="125"/>
      <c r="C15" s="125"/>
      <c r="D15" s="125"/>
      <c r="E15" s="125"/>
      <c r="F15" s="125"/>
      <c r="G15" s="125"/>
      <c r="H15" s="125"/>
      <c r="I15" s="125"/>
    </row>
    <row r="16" spans="2:9">
      <c r="B16" s="125"/>
      <c r="C16" s="125"/>
      <c r="D16" s="125"/>
      <c r="E16" s="125"/>
      <c r="F16" s="125"/>
      <c r="G16" s="125"/>
      <c r="H16" s="125"/>
      <c r="I16" s="125"/>
    </row>
    <row r="17" spans="1:12">
      <c r="B17" s="125"/>
      <c r="C17" s="125"/>
      <c r="D17" s="125"/>
      <c r="E17" s="125"/>
      <c r="F17" s="125"/>
      <c r="G17" s="125"/>
      <c r="H17" s="125"/>
      <c r="I17" s="125"/>
    </row>
    <row r="18" spans="1:12" ht="25.15">
      <c r="A18" s="125"/>
      <c r="B18" s="416" t="s">
        <v>113</v>
      </c>
      <c r="C18" s="416"/>
      <c r="D18" s="416"/>
      <c r="E18" s="416"/>
      <c r="F18" s="416"/>
      <c r="G18" s="125"/>
      <c r="H18" s="125"/>
      <c r="I18" s="126"/>
      <c r="L18" s="129"/>
    </row>
    <row r="19" spans="1:12" ht="14.65" thickBot="1">
      <c r="A19" s="125"/>
      <c r="B19" s="125"/>
      <c r="C19" s="125"/>
      <c r="D19" s="125"/>
      <c r="E19" s="125"/>
      <c r="F19" s="125"/>
      <c r="G19" s="125"/>
      <c r="H19" s="125"/>
      <c r="I19" s="125"/>
      <c r="J19" s="77"/>
    </row>
    <row r="20" spans="1:12" ht="27.4" customHeight="1" thickBot="1">
      <c r="A20" s="125"/>
      <c r="B20" s="417" t="s">
        <v>122</v>
      </c>
      <c r="C20" s="418"/>
      <c r="D20" s="419"/>
      <c r="E20" s="125"/>
      <c r="F20" s="125"/>
      <c r="G20" s="125"/>
      <c r="H20" s="125"/>
      <c r="I20" s="125"/>
    </row>
    <row r="21" spans="1:12" ht="14.65" thickBot="1">
      <c r="A21" s="125"/>
      <c r="B21" s="125"/>
      <c r="C21" s="125"/>
      <c r="D21" s="125"/>
      <c r="E21" s="125"/>
      <c r="F21" s="125"/>
      <c r="G21" s="125"/>
      <c r="H21" s="125"/>
      <c r="I21" s="125"/>
    </row>
    <row r="22" spans="1:12" ht="14.65" thickBot="1">
      <c r="A22" s="125"/>
      <c r="B22" s="423" t="s">
        <v>141</v>
      </c>
      <c r="C22" s="424"/>
      <c r="D22" s="425"/>
      <c r="E22" s="125"/>
      <c r="F22" s="125"/>
      <c r="G22" s="125"/>
      <c r="H22" s="125"/>
      <c r="I22" s="125"/>
      <c r="J22" s="77"/>
    </row>
    <row r="23" spans="1:12">
      <c r="A23" s="127"/>
      <c r="B23" s="127" t="s">
        <v>114</v>
      </c>
      <c r="C23" s="125"/>
      <c r="D23" s="125"/>
      <c r="E23" s="125"/>
      <c r="F23" s="125"/>
      <c r="G23" s="125"/>
      <c r="H23" s="125"/>
      <c r="I23" s="125"/>
    </row>
    <row r="24" spans="1:12">
      <c r="A24" s="127"/>
      <c r="B24" s="127" t="s">
        <v>115</v>
      </c>
      <c r="C24" s="125"/>
      <c r="D24" s="125"/>
      <c r="E24" s="125"/>
      <c r="F24" s="125"/>
      <c r="G24" s="125"/>
      <c r="H24" s="125"/>
      <c r="I24" s="125"/>
    </row>
    <row r="25" spans="1:12">
      <c r="A25" s="127"/>
      <c r="B25" s="127" t="s">
        <v>116</v>
      </c>
      <c r="C25" s="125"/>
      <c r="D25" s="125"/>
      <c r="E25" s="125"/>
      <c r="F25" s="125"/>
      <c r="G25" s="125"/>
      <c r="H25" s="125"/>
      <c r="I25" s="125"/>
    </row>
    <row r="26" spans="1:12">
      <c r="A26" s="127"/>
      <c r="B26" s="127" t="s">
        <v>117</v>
      </c>
      <c r="C26" s="125"/>
      <c r="D26" s="125"/>
      <c r="E26" s="125"/>
      <c r="F26" s="125"/>
      <c r="G26" s="125"/>
      <c r="H26" s="125"/>
      <c r="I26" s="125"/>
      <c r="J26" s="77"/>
    </row>
    <row r="27" spans="1:12" ht="14.65" thickBot="1">
      <c r="A27" s="127"/>
      <c r="B27" s="127"/>
      <c r="C27" s="125"/>
      <c r="D27" s="125"/>
      <c r="E27" s="125"/>
      <c r="F27" s="125"/>
      <c r="G27" s="125"/>
      <c r="H27" s="125"/>
      <c r="I27" s="125"/>
      <c r="J27" s="77"/>
    </row>
    <row r="28" spans="1:12" ht="14.65" thickBot="1">
      <c r="A28" s="127"/>
      <c r="B28" s="420" t="s">
        <v>118</v>
      </c>
      <c r="C28" s="421"/>
      <c r="D28" s="422"/>
      <c r="E28" s="125"/>
      <c r="F28" s="125"/>
      <c r="G28" s="125"/>
      <c r="H28" s="125"/>
      <c r="I28" s="125"/>
      <c r="J28" s="77"/>
    </row>
    <row r="29" spans="1:12">
      <c r="A29" s="127"/>
      <c r="B29" s="128" t="s">
        <v>119</v>
      </c>
      <c r="C29" s="125"/>
      <c r="D29" s="125"/>
      <c r="E29" s="125"/>
      <c r="F29" s="125"/>
      <c r="G29" s="125"/>
      <c r="H29" s="125"/>
      <c r="I29" s="125"/>
      <c r="J29" s="77"/>
    </row>
    <row r="30" spans="1:12">
      <c r="A30" s="125"/>
      <c r="B30" s="128" t="s">
        <v>120</v>
      </c>
      <c r="C30" s="125"/>
      <c r="D30" s="125"/>
      <c r="E30" s="125"/>
      <c r="F30" s="125"/>
      <c r="G30" s="125"/>
      <c r="H30" s="125"/>
      <c r="I30" s="125"/>
    </row>
    <row r="31" spans="1:12">
      <c r="A31" s="125"/>
      <c r="B31" s="128" t="s">
        <v>121</v>
      </c>
      <c r="C31" s="125"/>
      <c r="D31" s="125"/>
      <c r="E31" s="125"/>
      <c r="F31" s="125"/>
      <c r="G31" s="125"/>
      <c r="H31" s="125"/>
      <c r="I31" s="125"/>
    </row>
    <row r="32" spans="1:12" ht="15.4">
      <c r="A32" s="125"/>
      <c r="B32" s="125"/>
      <c r="C32" s="127" t="s">
        <v>142</v>
      </c>
      <c r="D32" s="125"/>
      <c r="E32" s="125"/>
      <c r="F32" s="125"/>
      <c r="G32" s="125"/>
      <c r="H32" s="125"/>
      <c r="I32" s="125"/>
    </row>
    <row r="33" spans="1:9" ht="14.65" thickBot="1">
      <c r="A33" s="125"/>
      <c r="B33" s="125"/>
      <c r="C33" s="127"/>
      <c r="D33" s="125"/>
      <c r="E33" s="125"/>
      <c r="F33" s="125"/>
      <c r="G33" s="125"/>
      <c r="H33" s="125"/>
      <c r="I33" s="125"/>
    </row>
    <row r="34" spans="1:9" ht="14.65" thickBot="1">
      <c r="A34" s="125"/>
      <c r="B34" s="413" t="s">
        <v>125</v>
      </c>
      <c r="C34" s="414"/>
      <c r="D34" s="415"/>
      <c r="E34" s="125"/>
      <c r="F34" s="125"/>
      <c r="G34" s="125"/>
      <c r="H34" s="125"/>
      <c r="I34" s="125"/>
    </row>
    <row r="35" spans="1:9">
      <c r="A35" s="125"/>
      <c r="B35" s="128" t="s">
        <v>126</v>
      </c>
      <c r="C35" s="125"/>
      <c r="D35" s="125"/>
      <c r="E35" s="125"/>
      <c r="F35" s="125"/>
      <c r="G35" s="125"/>
      <c r="H35" s="125"/>
      <c r="I35" s="125"/>
    </row>
    <row r="36" spans="1:9">
      <c r="A36" s="127"/>
      <c r="B36" s="128" t="s">
        <v>611</v>
      </c>
      <c r="C36" s="125"/>
      <c r="D36" s="125"/>
      <c r="E36" s="125"/>
      <c r="F36" s="125"/>
      <c r="G36" s="125"/>
      <c r="H36" s="125"/>
      <c r="I36" s="125"/>
    </row>
    <row r="37" spans="1:9" ht="15.4">
      <c r="A37" s="125"/>
      <c r="B37" s="127" t="s">
        <v>143</v>
      </c>
      <c r="C37" s="125"/>
      <c r="D37" s="125"/>
      <c r="E37" s="125"/>
      <c r="F37" s="125"/>
      <c r="G37" s="125"/>
      <c r="H37" s="125"/>
      <c r="I37" s="125"/>
    </row>
    <row r="38" spans="1:9" ht="15.4">
      <c r="A38" s="125"/>
      <c r="B38" s="127" t="s">
        <v>144</v>
      </c>
      <c r="C38" s="125"/>
      <c r="D38" s="125"/>
      <c r="E38" s="125"/>
      <c r="F38" s="125"/>
      <c r="G38" s="125"/>
      <c r="H38" s="125"/>
      <c r="I38" s="125"/>
    </row>
    <row r="39" spans="1:9" ht="15.4">
      <c r="A39" s="125"/>
      <c r="B39" s="127" t="s">
        <v>145</v>
      </c>
      <c r="C39" s="125"/>
      <c r="D39" s="125"/>
      <c r="E39" s="125"/>
      <c r="F39" s="125"/>
      <c r="G39" s="125"/>
      <c r="H39" s="125"/>
      <c r="I39" s="125"/>
    </row>
    <row r="40" spans="1:9" ht="15.4">
      <c r="A40" s="125"/>
      <c r="B40" s="125"/>
      <c r="C40" s="127" t="s">
        <v>146</v>
      </c>
      <c r="D40" s="125"/>
      <c r="E40" s="125"/>
      <c r="F40" s="125"/>
      <c r="G40" s="125"/>
      <c r="H40" s="125"/>
      <c r="I40" s="125"/>
    </row>
    <row r="41" spans="1:9">
      <c r="A41" s="125"/>
      <c r="B41" s="125"/>
      <c r="C41" s="125"/>
      <c r="D41" s="127" t="s">
        <v>135</v>
      </c>
      <c r="E41" s="125"/>
      <c r="F41" s="125"/>
      <c r="G41" s="125"/>
      <c r="H41" s="125"/>
      <c r="I41" s="125"/>
    </row>
    <row r="42" spans="1:9" ht="15.4">
      <c r="A42" s="125"/>
      <c r="B42" s="125"/>
      <c r="C42" s="127" t="s">
        <v>147</v>
      </c>
      <c r="D42" s="125"/>
      <c r="E42" s="125"/>
      <c r="F42" s="125"/>
      <c r="G42" s="125"/>
      <c r="H42" s="125"/>
      <c r="I42" s="125"/>
    </row>
    <row r="43" spans="1:9" ht="15.4">
      <c r="A43" s="125"/>
      <c r="B43" s="125"/>
      <c r="C43" s="127" t="s">
        <v>148</v>
      </c>
      <c r="D43" s="125"/>
      <c r="E43" s="125"/>
      <c r="F43" s="125"/>
      <c r="G43" s="125"/>
      <c r="H43" s="125"/>
      <c r="I43" s="125"/>
    </row>
    <row r="44" spans="1:9" ht="14.65" thickBot="1">
      <c r="A44" s="125"/>
      <c r="B44" s="125"/>
      <c r="C44" s="125"/>
      <c r="D44" s="125"/>
      <c r="E44" s="125"/>
      <c r="F44" s="125"/>
      <c r="G44" s="125"/>
      <c r="H44" s="125"/>
      <c r="I44" s="125"/>
    </row>
    <row r="45" spans="1:9" ht="27.4" customHeight="1" thickBot="1">
      <c r="A45" s="125"/>
      <c r="B45" s="429" t="s">
        <v>123</v>
      </c>
      <c r="C45" s="430"/>
      <c r="D45" s="431"/>
      <c r="E45" s="125"/>
      <c r="F45" s="125"/>
      <c r="G45" s="125"/>
      <c r="H45" s="125"/>
      <c r="I45" s="125"/>
    </row>
    <row r="46" spans="1:9" ht="14.65" thickBot="1">
      <c r="A46" s="125"/>
      <c r="B46" s="125"/>
      <c r="C46" s="125"/>
      <c r="D46" s="125"/>
      <c r="E46" s="125"/>
      <c r="F46" s="125"/>
      <c r="G46" s="125"/>
      <c r="H46" s="125"/>
      <c r="I46" s="125"/>
    </row>
    <row r="47" spans="1:9" ht="14.65" thickBot="1">
      <c r="A47" s="125"/>
      <c r="B47" s="413" t="s">
        <v>127</v>
      </c>
      <c r="C47" s="414"/>
      <c r="D47" s="415"/>
      <c r="E47" s="125"/>
      <c r="F47" s="125"/>
      <c r="G47" s="125"/>
      <c r="H47" s="125"/>
      <c r="I47" s="125"/>
    </row>
    <row r="48" spans="1:9">
      <c r="A48" s="125"/>
      <c r="B48" s="127" t="s">
        <v>129</v>
      </c>
      <c r="C48" s="125"/>
      <c r="D48" s="125"/>
      <c r="E48" s="125"/>
      <c r="F48" s="125"/>
      <c r="G48" s="125"/>
      <c r="H48" s="125"/>
      <c r="I48" s="125"/>
    </row>
    <row r="49" spans="1:9" ht="15.4">
      <c r="A49" s="125"/>
      <c r="B49" s="127" t="s">
        <v>149</v>
      </c>
      <c r="C49" s="125"/>
      <c r="D49" s="125"/>
      <c r="E49" s="125"/>
      <c r="F49" s="125"/>
      <c r="G49" s="125"/>
      <c r="H49" s="125"/>
      <c r="I49" s="125"/>
    </row>
    <row r="50" spans="1:9" ht="15.4">
      <c r="A50" s="125"/>
      <c r="B50" s="127" t="s">
        <v>150</v>
      </c>
      <c r="C50" s="125"/>
      <c r="D50" s="125"/>
      <c r="E50" s="125"/>
      <c r="F50" s="125"/>
      <c r="G50" s="125"/>
      <c r="H50" s="125"/>
      <c r="I50" s="125"/>
    </row>
    <row r="51" spans="1:9" ht="15.4">
      <c r="A51" s="125"/>
      <c r="B51" s="127" t="s">
        <v>151</v>
      </c>
      <c r="C51" s="125"/>
      <c r="D51" s="125"/>
      <c r="E51" s="125"/>
      <c r="F51" s="125"/>
      <c r="G51" s="125"/>
      <c r="H51" s="125"/>
      <c r="I51" s="125"/>
    </row>
    <row r="52" spans="1:9" ht="15.4">
      <c r="A52" s="125"/>
      <c r="B52" s="127" t="s">
        <v>152</v>
      </c>
      <c r="C52" s="125"/>
      <c r="D52" s="125"/>
      <c r="E52" s="125"/>
      <c r="F52" s="125"/>
      <c r="G52" s="125"/>
      <c r="H52" s="125"/>
      <c r="I52" s="125"/>
    </row>
    <row r="53" spans="1:9" ht="14.65" thickBot="1">
      <c r="A53" s="125"/>
      <c r="B53" s="125"/>
      <c r="C53" s="125"/>
      <c r="D53" s="125"/>
      <c r="E53" s="125"/>
      <c r="F53" s="125"/>
      <c r="G53" s="125"/>
      <c r="H53" s="125"/>
      <c r="I53" s="125"/>
    </row>
    <row r="54" spans="1:9" ht="14.65" thickBot="1">
      <c r="A54" s="125"/>
      <c r="B54" s="413" t="s">
        <v>130</v>
      </c>
      <c r="C54" s="414"/>
      <c r="D54" s="415"/>
      <c r="E54" s="125"/>
      <c r="F54" s="125"/>
      <c r="G54" s="125"/>
      <c r="H54" s="125"/>
      <c r="I54" s="125"/>
    </row>
    <row r="55" spans="1:9">
      <c r="A55" s="125"/>
      <c r="B55" s="128" t="s">
        <v>133</v>
      </c>
      <c r="C55" s="125"/>
      <c r="D55" s="125"/>
      <c r="E55" s="125"/>
      <c r="F55" s="125"/>
      <c r="G55" s="125"/>
      <c r="H55" s="125"/>
      <c r="I55" s="125"/>
    </row>
    <row r="56" spans="1:9" ht="15.4">
      <c r="A56" s="125"/>
      <c r="B56" s="128" t="s">
        <v>153</v>
      </c>
      <c r="C56" s="125"/>
      <c r="D56" s="125"/>
      <c r="E56" s="125"/>
      <c r="F56" s="125"/>
      <c r="G56" s="125"/>
      <c r="H56" s="125"/>
      <c r="I56" s="125"/>
    </row>
    <row r="57" spans="1:9" ht="15.4">
      <c r="A57" s="125"/>
      <c r="B57" s="128" t="s">
        <v>154</v>
      </c>
      <c r="C57" s="125"/>
      <c r="D57" s="125"/>
      <c r="E57" s="125"/>
      <c r="F57" s="125"/>
      <c r="G57" s="125"/>
      <c r="H57" s="125"/>
      <c r="I57" s="125"/>
    </row>
    <row r="58" spans="1:9" ht="15.4">
      <c r="A58" s="125"/>
      <c r="B58" s="128" t="s">
        <v>155</v>
      </c>
      <c r="C58" s="125"/>
      <c r="D58" s="125"/>
      <c r="E58" s="125"/>
      <c r="F58" s="125"/>
      <c r="G58" s="125"/>
      <c r="H58" s="125"/>
      <c r="I58" s="125"/>
    </row>
    <row r="59" spans="1:9" ht="15.4">
      <c r="A59" s="125"/>
      <c r="B59" s="128" t="s">
        <v>152</v>
      </c>
      <c r="C59" s="125"/>
      <c r="D59" s="125"/>
      <c r="E59" s="125"/>
      <c r="F59" s="125"/>
      <c r="G59" s="125"/>
      <c r="H59" s="125"/>
      <c r="I59" s="125"/>
    </row>
    <row r="60" spans="1:9" ht="14.65" thickBot="1">
      <c r="A60" s="125"/>
      <c r="B60" s="128"/>
      <c r="C60" s="125"/>
      <c r="D60" s="125"/>
      <c r="E60" s="125"/>
      <c r="F60" s="125"/>
      <c r="G60" s="125"/>
      <c r="H60" s="125"/>
      <c r="I60" s="125"/>
    </row>
    <row r="61" spans="1:9" ht="14.65" thickBot="1">
      <c r="A61" s="125"/>
      <c r="B61" s="413" t="s">
        <v>556</v>
      </c>
      <c r="C61" s="414"/>
      <c r="D61" s="415"/>
      <c r="E61" s="125"/>
      <c r="F61" s="125"/>
      <c r="G61" s="125"/>
      <c r="H61" s="125"/>
      <c r="I61" s="125"/>
    </row>
    <row r="62" spans="1:9">
      <c r="A62" s="125"/>
      <c r="B62" s="128" t="s">
        <v>557</v>
      </c>
      <c r="C62" s="125"/>
      <c r="D62" s="125"/>
      <c r="E62" s="125"/>
      <c r="F62" s="125"/>
      <c r="G62" s="125"/>
      <c r="H62" s="125"/>
      <c r="I62" s="125"/>
    </row>
    <row r="63" spans="1:9">
      <c r="A63" s="125"/>
      <c r="B63" s="128" t="s">
        <v>558</v>
      </c>
      <c r="C63" s="125"/>
      <c r="D63" s="125"/>
      <c r="E63" s="125"/>
      <c r="F63" s="125"/>
      <c r="G63" s="125"/>
      <c r="H63" s="125"/>
      <c r="I63" s="125"/>
    </row>
    <row r="64" spans="1:9">
      <c r="A64" s="125"/>
      <c r="B64" s="128" t="s">
        <v>559</v>
      </c>
      <c r="C64" s="125"/>
      <c r="D64" s="125"/>
      <c r="E64" s="125"/>
      <c r="F64" s="125"/>
      <c r="G64" s="125"/>
      <c r="H64" s="125"/>
      <c r="I64" s="125"/>
    </row>
    <row r="65" spans="1:9">
      <c r="A65" s="125"/>
      <c r="B65" s="128"/>
      <c r="C65" s="127" t="s">
        <v>560</v>
      </c>
      <c r="D65" s="125"/>
      <c r="E65" s="125"/>
      <c r="F65" s="125"/>
      <c r="G65" s="125"/>
      <c r="H65" s="125"/>
      <c r="I65" s="125"/>
    </row>
    <row r="66" spans="1:9" ht="14.65" thickBot="1">
      <c r="A66" s="125"/>
      <c r="B66" s="125"/>
      <c r="C66" s="125"/>
      <c r="D66" s="125"/>
      <c r="E66" s="125"/>
      <c r="F66" s="125"/>
      <c r="G66" s="125"/>
      <c r="H66" s="125"/>
      <c r="I66" s="125"/>
    </row>
    <row r="67" spans="1:9" ht="14.65" thickBot="1">
      <c r="A67" s="125"/>
      <c r="B67" s="413" t="s">
        <v>131</v>
      </c>
      <c r="C67" s="414"/>
      <c r="D67" s="415"/>
      <c r="E67" s="125"/>
      <c r="F67" s="125"/>
      <c r="G67" s="125"/>
      <c r="H67" s="125"/>
      <c r="I67" s="125"/>
    </row>
    <row r="68" spans="1:9">
      <c r="A68" s="125"/>
      <c r="B68" s="128" t="s">
        <v>132</v>
      </c>
      <c r="C68" s="125"/>
      <c r="D68" s="125"/>
      <c r="E68" s="125"/>
      <c r="F68" s="125"/>
      <c r="G68" s="125"/>
      <c r="H68" s="125"/>
      <c r="I68" s="125"/>
    </row>
    <row r="69" spans="1:9" ht="15.4">
      <c r="A69" s="125"/>
      <c r="B69" s="128" t="s">
        <v>156</v>
      </c>
      <c r="C69" s="125"/>
      <c r="D69" s="125"/>
      <c r="E69" s="125"/>
      <c r="F69" s="125"/>
      <c r="G69" s="125"/>
      <c r="H69" s="125"/>
      <c r="I69" s="125"/>
    </row>
    <row r="70" spans="1:9">
      <c r="A70" s="125"/>
      <c r="B70" s="128" t="s">
        <v>134</v>
      </c>
      <c r="C70" s="125"/>
      <c r="D70" s="125"/>
      <c r="E70" s="125"/>
      <c r="F70" s="125"/>
      <c r="G70" s="125"/>
      <c r="H70" s="125"/>
      <c r="I70" s="125"/>
    </row>
    <row r="71" spans="1:9">
      <c r="A71" s="125"/>
      <c r="B71" s="125"/>
      <c r="C71" s="127" t="s">
        <v>136</v>
      </c>
      <c r="D71" s="125"/>
      <c r="E71" s="125"/>
      <c r="F71" s="125"/>
      <c r="G71" s="125"/>
      <c r="H71" s="125"/>
      <c r="I71" s="125"/>
    </row>
    <row r="72" spans="1:9">
      <c r="A72" s="125"/>
      <c r="B72" s="128" t="s">
        <v>137</v>
      </c>
      <c r="C72" s="125"/>
      <c r="D72" s="125"/>
      <c r="E72" s="125"/>
      <c r="F72" s="125"/>
      <c r="G72" s="125"/>
      <c r="H72" s="125"/>
      <c r="I72" s="125"/>
    </row>
    <row r="73" spans="1:9">
      <c r="A73" s="125"/>
      <c r="B73" s="128"/>
      <c r="C73" s="125"/>
      <c r="D73" s="125"/>
      <c r="E73" s="125"/>
      <c r="F73" s="125"/>
      <c r="G73" s="125"/>
      <c r="H73" s="125"/>
      <c r="I73" s="125"/>
    </row>
    <row r="74" spans="1:9" ht="14.65" thickBot="1">
      <c r="A74" s="125"/>
      <c r="B74" s="125"/>
      <c r="C74" s="125"/>
      <c r="D74" s="125"/>
      <c r="E74" s="125"/>
      <c r="F74" s="125"/>
      <c r="G74" s="125"/>
      <c r="H74" s="125"/>
      <c r="I74" s="125"/>
    </row>
    <row r="75" spans="1:9" ht="27.4" customHeight="1" thickBot="1">
      <c r="A75" s="125"/>
      <c r="B75" s="426" t="s">
        <v>124</v>
      </c>
      <c r="C75" s="427"/>
      <c r="D75" s="428"/>
      <c r="I75" s="125"/>
    </row>
    <row r="76" spans="1:9" ht="14.65" thickBot="1">
      <c r="A76" s="125"/>
      <c r="G76" s="125"/>
      <c r="H76" s="125"/>
      <c r="I76" s="125"/>
    </row>
    <row r="77" spans="1:9" ht="14.65" thickBot="1">
      <c r="A77" s="125"/>
      <c r="B77" s="413" t="s">
        <v>157</v>
      </c>
      <c r="C77" s="414"/>
      <c r="D77" s="414"/>
      <c r="E77" s="415"/>
      <c r="G77" s="125"/>
      <c r="H77" s="125"/>
      <c r="I77" s="125"/>
    </row>
    <row r="78" spans="1:9">
      <c r="A78" s="125"/>
      <c r="B78" s="127" t="s">
        <v>138</v>
      </c>
      <c r="C78" s="125"/>
      <c r="D78" s="125"/>
      <c r="E78" s="125"/>
      <c r="F78" s="125"/>
      <c r="G78" s="125"/>
      <c r="H78" s="125"/>
      <c r="I78" s="125"/>
    </row>
    <row r="79" spans="1:9" ht="15.4">
      <c r="A79" s="125"/>
      <c r="B79" s="127" t="s">
        <v>158</v>
      </c>
      <c r="C79" s="125"/>
      <c r="D79" s="125"/>
      <c r="E79" s="125"/>
      <c r="F79" s="125"/>
      <c r="G79" s="125"/>
      <c r="H79" s="125"/>
      <c r="I79" s="125"/>
    </row>
    <row r="80" spans="1:9">
      <c r="A80" s="125"/>
      <c r="B80" s="125"/>
      <c r="C80" s="127" t="s">
        <v>139</v>
      </c>
      <c r="D80" s="125"/>
      <c r="E80" s="125"/>
      <c r="F80" s="125"/>
    </row>
    <row r="81" spans="2:6">
      <c r="B81" s="127" t="s">
        <v>140</v>
      </c>
      <c r="C81" s="125"/>
      <c r="D81" s="125"/>
      <c r="E81" s="125"/>
      <c r="F81" s="125"/>
    </row>
  </sheetData>
  <mergeCells count="12">
    <mergeCell ref="B77:E77"/>
    <mergeCell ref="B67:D67"/>
    <mergeCell ref="B75:D75"/>
    <mergeCell ref="B45:D45"/>
    <mergeCell ref="B54:D54"/>
    <mergeCell ref="B47:D47"/>
    <mergeCell ref="B61:D61"/>
    <mergeCell ref="B34:D34"/>
    <mergeCell ref="B18:F18"/>
    <mergeCell ref="B20:D20"/>
    <mergeCell ref="B28:D28"/>
    <mergeCell ref="B22:D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B7:U487"/>
  <sheetViews>
    <sheetView zoomScale="85" zoomScaleNormal="85" workbookViewId="0">
      <selection activeCell="E264" sqref="E264"/>
    </sheetView>
  </sheetViews>
  <sheetFormatPr defaultColWidth="21.73046875" defaultRowHeight="13.05" customHeight="1"/>
  <cols>
    <col min="1" max="1" width="7.73046875" style="20" customWidth="1"/>
    <col min="2" max="2" width="7" style="20" customWidth="1"/>
    <col min="3" max="3" width="33.19921875" style="20" customWidth="1"/>
    <col min="4" max="4" width="13.265625" style="20" customWidth="1"/>
    <col min="5" max="5" width="13.796875" style="20" customWidth="1"/>
    <col min="6" max="6" width="6.796875" style="278" customWidth="1"/>
    <col min="7" max="7" width="6.73046875" style="20" customWidth="1"/>
    <col min="8" max="8" width="50.265625" style="20" bestFit="1" customWidth="1"/>
    <col min="9" max="9" width="13.265625" style="20" customWidth="1"/>
    <col min="10" max="10" width="13.796875" style="20" customWidth="1"/>
    <col min="11" max="11" width="7" style="278" customWidth="1"/>
    <col min="12" max="12" width="7" style="20" customWidth="1"/>
    <col min="13" max="13" width="60.73046875" style="20" bestFit="1" customWidth="1"/>
    <col min="14" max="14" width="13.265625" style="20" customWidth="1"/>
    <col min="15" max="15" width="13.796875" style="20" customWidth="1"/>
    <col min="16" max="16" width="8" style="278" customWidth="1"/>
    <col min="17" max="17" width="6.796875" style="20" customWidth="1"/>
    <col min="18" max="18" width="65.06640625" style="20" bestFit="1" customWidth="1"/>
    <col min="19" max="20" width="21.73046875" style="20"/>
    <col min="21" max="21" width="9.33203125" style="20" customWidth="1"/>
    <col min="22" max="16384" width="21.73046875" style="20"/>
  </cols>
  <sheetData>
    <row r="7" spans="2:21" customFormat="1" ht="13.05" customHeight="1" thickBot="1">
      <c r="F7" s="275"/>
      <c r="K7" s="275"/>
      <c r="P7" s="275"/>
    </row>
    <row r="8" spans="2:21" customFormat="1" ht="21.4" thickTop="1" thickBot="1">
      <c r="C8" s="514" t="s">
        <v>230</v>
      </c>
      <c r="D8" s="515"/>
      <c r="E8" s="515"/>
      <c r="F8" s="515"/>
      <c r="G8" s="515"/>
      <c r="H8" s="515"/>
      <c r="I8" s="515"/>
      <c r="J8" s="515"/>
      <c r="K8" s="515"/>
      <c r="L8" s="516"/>
      <c r="P8" s="275"/>
    </row>
    <row r="9" spans="2:21" customFormat="1" ht="13.05" customHeight="1" thickTop="1">
      <c r="F9" s="275"/>
      <c r="K9" s="275"/>
      <c r="P9" s="275"/>
    </row>
    <row r="10" spans="2:21" customFormat="1" ht="13.05" customHeight="1">
      <c r="C10" s="58" t="s">
        <v>107</v>
      </c>
      <c r="D10" s="58"/>
      <c r="E10" s="58"/>
      <c r="F10" s="276"/>
      <c r="G10" s="58"/>
      <c r="H10" s="58"/>
      <c r="I10" s="58"/>
      <c r="J10" s="58"/>
      <c r="K10" s="276"/>
      <c r="L10" s="58"/>
      <c r="M10" s="58"/>
      <c r="N10" s="58"/>
      <c r="O10" s="58"/>
      <c r="P10" s="276"/>
    </row>
    <row r="11" spans="2:21" customFormat="1" ht="13.05" customHeight="1">
      <c r="C11" s="58" t="s">
        <v>218</v>
      </c>
      <c r="D11" s="153"/>
      <c r="E11" s="153"/>
      <c r="F11" s="277"/>
      <c r="G11" s="153"/>
      <c r="H11" s="153"/>
      <c r="K11" s="275"/>
      <c r="P11" s="275"/>
    </row>
    <row r="12" spans="2:21" customFormat="1" ht="13.05" customHeight="1" thickBot="1">
      <c r="F12" s="275"/>
      <c r="K12" s="275"/>
      <c r="L12" s="27"/>
      <c r="P12" s="275"/>
      <c r="S12" s="20"/>
    </row>
    <row r="13" spans="2:21" customFormat="1" ht="23.65" customHeight="1" thickBot="1">
      <c r="C13" s="532" t="s">
        <v>1</v>
      </c>
      <c r="D13" s="533"/>
      <c r="E13" s="534"/>
      <c r="F13" s="236"/>
      <c r="G13" s="46"/>
      <c r="H13" s="532" t="s">
        <v>4</v>
      </c>
      <c r="I13" s="533"/>
      <c r="J13" s="534"/>
      <c r="K13" s="236"/>
      <c r="L13" s="47"/>
      <c r="M13" s="532" t="s">
        <v>242</v>
      </c>
      <c r="N13" s="533"/>
      <c r="O13" s="534"/>
      <c r="P13" s="236"/>
      <c r="Q13" s="47"/>
      <c r="R13" s="532" t="s">
        <v>17</v>
      </c>
      <c r="S13" s="533"/>
      <c r="T13" s="534"/>
    </row>
    <row r="14" spans="2:21" ht="13.05" customHeight="1">
      <c r="B14" s="279"/>
      <c r="C14" s="280"/>
      <c r="D14" s="280"/>
      <c r="E14" s="280"/>
      <c r="F14" s="287"/>
      <c r="G14" s="279"/>
      <c r="H14" s="280"/>
      <c r="I14" s="280"/>
      <c r="J14" s="280"/>
      <c r="K14" s="287"/>
      <c r="L14" s="293"/>
      <c r="M14" s="280"/>
      <c r="N14" s="280"/>
      <c r="O14" s="280"/>
      <c r="P14" s="287"/>
      <c r="Q14" s="279"/>
      <c r="R14" s="280"/>
      <c r="S14" s="280"/>
      <c r="T14" s="280"/>
      <c r="U14" s="281"/>
    </row>
    <row r="15" spans="2:21" ht="13.05" customHeight="1" thickBot="1">
      <c r="B15" s="282"/>
      <c r="C15" s="44"/>
      <c r="D15" s="44"/>
      <c r="E15" s="44"/>
      <c r="F15" s="288"/>
      <c r="G15" s="282"/>
      <c r="H15" s="44"/>
      <c r="I15" s="44"/>
      <c r="J15" s="44"/>
      <c r="K15" s="288"/>
      <c r="L15" s="274"/>
      <c r="M15" s="44"/>
      <c r="N15" s="44"/>
      <c r="O15" s="44"/>
      <c r="P15" s="288"/>
      <c r="Q15" s="282"/>
      <c r="R15" s="44"/>
      <c r="S15" s="44"/>
      <c r="T15" s="44"/>
      <c r="U15" s="283"/>
    </row>
    <row r="16" spans="2:21" ht="13.05" customHeight="1" thickBot="1">
      <c r="B16" s="282"/>
      <c r="C16" s="506" t="s">
        <v>0</v>
      </c>
      <c r="D16" s="517"/>
      <c r="E16" s="507"/>
      <c r="F16" s="254"/>
      <c r="G16" s="282"/>
      <c r="H16" s="506" t="s">
        <v>42</v>
      </c>
      <c r="I16" s="517"/>
      <c r="J16" s="507"/>
      <c r="K16" s="254"/>
      <c r="L16" s="274"/>
      <c r="M16" s="506" t="s">
        <v>18</v>
      </c>
      <c r="N16" s="517"/>
      <c r="O16" s="507"/>
      <c r="P16" s="254"/>
      <c r="Q16" s="339"/>
      <c r="R16" s="506" t="s">
        <v>56</v>
      </c>
      <c r="S16" s="517"/>
      <c r="T16" s="507"/>
      <c r="U16" s="283"/>
    </row>
    <row r="17" spans="2:21" ht="13.05" customHeight="1" thickBot="1">
      <c r="B17" s="282"/>
      <c r="C17" s="4" t="s">
        <v>5</v>
      </c>
      <c r="D17" s="2" t="s">
        <v>6</v>
      </c>
      <c r="E17" s="3" t="s">
        <v>78</v>
      </c>
      <c r="F17" s="254"/>
      <c r="G17" s="282"/>
      <c r="H17" s="6" t="s">
        <v>5</v>
      </c>
      <c r="I17" s="7" t="s">
        <v>6</v>
      </c>
      <c r="J17" s="8" t="s">
        <v>78</v>
      </c>
      <c r="K17" s="254"/>
      <c r="L17" s="274"/>
      <c r="M17" s="6" t="s">
        <v>5</v>
      </c>
      <c r="N17" s="7" t="s">
        <v>6</v>
      </c>
      <c r="O17" s="8" t="s">
        <v>78</v>
      </c>
      <c r="P17" s="254"/>
      <c r="Q17" s="291"/>
      <c r="R17" s="6" t="s">
        <v>54</v>
      </c>
      <c r="S17" s="7" t="s">
        <v>6</v>
      </c>
      <c r="T17" s="57" t="s">
        <v>78</v>
      </c>
      <c r="U17" s="283"/>
    </row>
    <row r="18" spans="2:21" ht="13.05" customHeight="1">
      <c r="B18" s="282"/>
      <c r="C18" s="12" t="s">
        <v>32</v>
      </c>
      <c r="D18" s="93">
        <v>1</v>
      </c>
      <c r="E18" s="83">
        <f>'PROJECT SELECTION'!$C$17*'BY PROJECT TOOLS &amp; MATERIALS'!D18</f>
        <v>0</v>
      </c>
      <c r="F18" s="289"/>
      <c r="G18" s="282"/>
      <c r="H18" s="52" t="s">
        <v>32</v>
      </c>
      <c r="I18" s="119">
        <v>2</v>
      </c>
      <c r="J18" s="103">
        <f>'PROJECT SELECTION'!$F$17*'BY PROJECT TOOLS &amp; MATERIALS'!I18</f>
        <v>0</v>
      </c>
      <c r="K18" s="255"/>
      <c r="L18" s="274"/>
      <c r="M18" s="53" t="s">
        <v>32</v>
      </c>
      <c r="N18" s="113">
        <v>6</v>
      </c>
      <c r="O18" s="116">
        <f>'PROJECT SELECTION'!$I$17*'BY PROJECT TOOLS &amp; MATERIALS'!N18</f>
        <v>0</v>
      </c>
      <c r="P18" s="256"/>
      <c r="Q18" s="243"/>
      <c r="R18" s="53" t="s">
        <v>32</v>
      </c>
      <c r="S18" s="113">
        <v>2</v>
      </c>
      <c r="T18" s="116">
        <f>'PROJECT SELECTION'!$L$17*'BY PROJECT TOOLS &amp; MATERIALS'!S18</f>
        <v>0</v>
      </c>
      <c r="U18" s="283"/>
    </row>
    <row r="19" spans="2:21" ht="13.05" customHeight="1">
      <c r="B19" s="282"/>
      <c r="C19" s="12" t="s">
        <v>33</v>
      </c>
      <c r="D19" s="93">
        <v>2</v>
      </c>
      <c r="E19" s="83">
        <f>'PROJECT SELECTION'!$C$17*'BY PROJECT TOOLS &amp; MATERIALS'!D19</f>
        <v>0</v>
      </c>
      <c r="F19" s="289"/>
      <c r="G19" s="282"/>
      <c r="H19" s="16" t="s">
        <v>33</v>
      </c>
      <c r="I19" s="111">
        <v>1</v>
      </c>
      <c r="J19" s="104">
        <f>'PROJECT SELECTION'!$F$17*'BY PROJECT TOOLS &amp; MATERIALS'!I19</f>
        <v>0</v>
      </c>
      <c r="K19" s="255"/>
      <c r="L19" s="274"/>
      <c r="M19" s="48" t="s">
        <v>33</v>
      </c>
      <c r="N19" s="89">
        <v>4</v>
      </c>
      <c r="O19" s="108">
        <f>'PROJECT SELECTION'!$I$17*'BY PROJECT TOOLS &amp; MATERIALS'!N19</f>
        <v>0</v>
      </c>
      <c r="P19" s="256"/>
      <c r="Q19" s="290"/>
      <c r="R19" s="48" t="s">
        <v>33</v>
      </c>
      <c r="S19" s="89">
        <v>2</v>
      </c>
      <c r="T19" s="108">
        <f>'PROJECT SELECTION'!$L$17*'BY PROJECT TOOLS &amp; MATERIALS'!S19</f>
        <v>0</v>
      </c>
      <c r="U19" s="283"/>
    </row>
    <row r="20" spans="2:21" ht="13.05" customHeight="1">
      <c r="B20" s="282"/>
      <c r="C20" s="11" t="s">
        <v>34</v>
      </c>
      <c r="D20" s="96">
        <v>4</v>
      </c>
      <c r="E20" s="83">
        <f>'PROJECT SELECTION'!$C$17*'BY PROJECT TOOLS &amp; MATERIALS'!D20</f>
        <v>0</v>
      </c>
      <c r="F20" s="289"/>
      <c r="G20" s="282"/>
      <c r="H20" s="12" t="s">
        <v>34</v>
      </c>
      <c r="I20" s="93">
        <v>2</v>
      </c>
      <c r="J20" s="104">
        <f>'PROJECT SELECTION'!$F$17*'BY PROJECT TOOLS &amp; MATERIALS'!I20</f>
        <v>0</v>
      </c>
      <c r="K20" s="255"/>
      <c r="L20" s="274"/>
      <c r="M20" s="48" t="s">
        <v>34</v>
      </c>
      <c r="N20" s="89">
        <v>6</v>
      </c>
      <c r="O20" s="108">
        <f>'PROJECT SELECTION'!$I$17*'BY PROJECT TOOLS &amp; MATERIALS'!N20</f>
        <v>0</v>
      </c>
      <c r="P20" s="256"/>
      <c r="Q20" s="243"/>
      <c r="R20" s="48" t="s">
        <v>34</v>
      </c>
      <c r="S20" s="89">
        <v>2</v>
      </c>
      <c r="T20" s="108">
        <f>'PROJECT SELECTION'!$L$17*'BY PROJECT TOOLS &amp; MATERIALS'!S20</f>
        <v>0</v>
      </c>
      <c r="U20" s="283"/>
    </row>
    <row r="21" spans="2:21" ht="13.05" customHeight="1">
      <c r="B21" s="282"/>
      <c r="C21" s="12" t="s">
        <v>35</v>
      </c>
      <c r="D21" s="96">
        <v>1</v>
      </c>
      <c r="E21" s="83">
        <f>'PROJECT SELECTION'!$C$17*'BY PROJECT TOOLS &amp; MATERIALS'!D21</f>
        <v>0</v>
      </c>
      <c r="F21" s="289"/>
      <c r="G21" s="282"/>
      <c r="H21" s="12" t="s">
        <v>35</v>
      </c>
      <c r="I21" s="93">
        <v>1</v>
      </c>
      <c r="J21" s="104">
        <f>'PROJECT SELECTION'!$F$17*'BY PROJECT TOOLS &amp; MATERIALS'!I21</f>
        <v>0</v>
      </c>
      <c r="K21" s="255"/>
      <c r="L21" s="274"/>
      <c r="M21" s="48" t="s">
        <v>49</v>
      </c>
      <c r="N21" s="89">
        <v>1</v>
      </c>
      <c r="O21" s="108">
        <f>'PROJECT SELECTION'!$I$17*'BY PROJECT TOOLS &amp; MATERIALS'!N21</f>
        <v>0</v>
      </c>
      <c r="P21" s="256"/>
      <c r="Q21" s="243"/>
      <c r="R21" s="48" t="s">
        <v>35</v>
      </c>
      <c r="S21" s="89">
        <v>1</v>
      </c>
      <c r="T21" s="108">
        <f>'PROJECT SELECTION'!$L$17*'BY PROJECT TOOLS &amp; MATERIALS'!S21</f>
        <v>0</v>
      </c>
      <c r="U21" s="283"/>
    </row>
    <row r="22" spans="2:21" ht="13.05" customHeight="1">
      <c r="B22" s="282"/>
      <c r="C22" s="12" t="s">
        <v>36</v>
      </c>
      <c r="D22" s="93">
        <v>2</v>
      </c>
      <c r="E22" s="83">
        <f>'PROJECT SELECTION'!$C$17*'BY PROJECT TOOLS &amp; MATERIALS'!D22</f>
        <v>0</v>
      </c>
      <c r="F22" s="289"/>
      <c r="G22" s="282"/>
      <c r="H22" s="12" t="s">
        <v>36</v>
      </c>
      <c r="I22" s="96">
        <v>1</v>
      </c>
      <c r="J22" s="104">
        <f>'PROJECT SELECTION'!$F$17*'BY PROJECT TOOLS &amp; MATERIALS'!I22</f>
        <v>0</v>
      </c>
      <c r="K22" s="255"/>
      <c r="L22" s="274"/>
      <c r="M22" s="48" t="s">
        <v>35</v>
      </c>
      <c r="N22" s="89">
        <v>2</v>
      </c>
      <c r="O22" s="108">
        <f>'PROJECT SELECTION'!$I$17*'BY PROJECT TOOLS &amp; MATERIALS'!N22</f>
        <v>0</v>
      </c>
      <c r="P22" s="256"/>
      <c r="Q22" s="243"/>
      <c r="R22" s="48" t="s">
        <v>88</v>
      </c>
      <c r="S22" s="89">
        <v>1</v>
      </c>
      <c r="T22" s="108">
        <f>'PROJECT SELECTION'!$L$17*'BY PROJECT TOOLS &amp; MATERIALS'!S22</f>
        <v>0</v>
      </c>
      <c r="U22" s="283"/>
    </row>
    <row r="23" spans="2:21" ht="13.05" customHeight="1">
      <c r="B23" s="282"/>
      <c r="C23" s="12" t="s">
        <v>37</v>
      </c>
      <c r="D23" s="93">
        <v>2</v>
      </c>
      <c r="E23" s="83">
        <f>'PROJECT SELECTION'!$C$17*'BY PROJECT TOOLS &amp; MATERIALS'!D23</f>
        <v>0</v>
      </c>
      <c r="F23" s="289"/>
      <c r="G23" s="282"/>
      <c r="H23" s="12" t="s">
        <v>37</v>
      </c>
      <c r="I23" s="93">
        <v>1</v>
      </c>
      <c r="J23" s="104">
        <f>'PROJECT SELECTION'!$F$17*'BY PROJECT TOOLS &amp; MATERIALS'!I23</f>
        <v>0</v>
      </c>
      <c r="K23" s="255"/>
      <c r="L23" s="274"/>
      <c r="M23" s="48" t="s">
        <v>36</v>
      </c>
      <c r="N23" s="89">
        <v>4</v>
      </c>
      <c r="O23" s="108">
        <f>'PROJECT SELECTION'!$I$17*'BY PROJECT TOOLS &amp; MATERIALS'!N23</f>
        <v>0</v>
      </c>
      <c r="P23" s="256"/>
      <c r="Q23" s="243"/>
      <c r="R23" s="48" t="s">
        <v>36</v>
      </c>
      <c r="S23" s="89">
        <v>1</v>
      </c>
      <c r="T23" s="108">
        <f>'PROJECT SELECTION'!$L$17*'BY PROJECT TOOLS &amp; MATERIALS'!S23</f>
        <v>0</v>
      </c>
      <c r="U23" s="283"/>
    </row>
    <row r="24" spans="2:21" ht="13.05" customHeight="1">
      <c r="B24" s="282"/>
      <c r="C24" s="12" t="s">
        <v>38</v>
      </c>
      <c r="D24" s="93">
        <v>2</v>
      </c>
      <c r="E24" s="83">
        <f>'PROJECT SELECTION'!$C$17*'BY PROJECT TOOLS &amp; MATERIALS'!D24</f>
        <v>0</v>
      </c>
      <c r="F24" s="289"/>
      <c r="G24" s="282"/>
      <c r="H24" s="12" t="s">
        <v>81</v>
      </c>
      <c r="I24" s="93">
        <v>1</v>
      </c>
      <c r="J24" s="104">
        <f>'PROJECT SELECTION'!$F$17*'BY PROJECT TOOLS &amp; MATERIALS'!I24</f>
        <v>0</v>
      </c>
      <c r="K24" s="255"/>
      <c r="L24" s="282"/>
      <c r="M24" s="48" t="s">
        <v>37</v>
      </c>
      <c r="N24" s="89">
        <v>4</v>
      </c>
      <c r="O24" s="108">
        <f>'PROJECT SELECTION'!$I$17*'BY PROJECT TOOLS &amp; MATERIALS'!N24</f>
        <v>0</v>
      </c>
      <c r="P24" s="256"/>
      <c r="Q24" s="243"/>
      <c r="R24" s="48" t="s">
        <v>37</v>
      </c>
      <c r="S24" s="89">
        <v>2</v>
      </c>
      <c r="T24" s="108">
        <f>'PROJECT SELECTION'!$L$17*'BY PROJECT TOOLS &amp; MATERIALS'!S24</f>
        <v>0</v>
      </c>
      <c r="U24" s="283"/>
    </row>
    <row r="25" spans="2:21" ht="13.05" customHeight="1">
      <c r="B25" s="282"/>
      <c r="C25" s="11" t="s">
        <v>39</v>
      </c>
      <c r="D25" s="96">
        <v>1</v>
      </c>
      <c r="E25" s="83">
        <f>'PROJECT SELECTION'!$C$17*'BY PROJECT TOOLS &amp; MATERIALS'!D25</f>
        <v>0</v>
      </c>
      <c r="F25" s="289"/>
      <c r="G25" s="282"/>
      <c r="H25" s="12" t="s">
        <v>40</v>
      </c>
      <c r="I25" s="93">
        <v>1</v>
      </c>
      <c r="J25" s="104">
        <f>'PROJECT SELECTION'!$F$17*'BY PROJECT TOOLS &amp; MATERIALS'!I25</f>
        <v>0</v>
      </c>
      <c r="K25" s="255"/>
      <c r="L25" s="282"/>
      <c r="M25" s="48" t="s">
        <v>45</v>
      </c>
      <c r="N25" s="89">
        <v>4</v>
      </c>
      <c r="O25" s="108">
        <f>'PROJECT SELECTION'!$I$17*'BY PROJECT TOOLS &amp; MATERIALS'!N25</f>
        <v>0</v>
      </c>
      <c r="P25" s="256"/>
      <c r="Q25" s="243"/>
      <c r="R25" s="48" t="s">
        <v>87</v>
      </c>
      <c r="S25" s="89">
        <v>2</v>
      </c>
      <c r="T25" s="108">
        <f>'PROJECT SELECTION'!$L$17*'BY PROJECT TOOLS &amp; MATERIALS'!S25</f>
        <v>0</v>
      </c>
      <c r="U25" s="283"/>
    </row>
    <row r="26" spans="2:21" ht="13.05" customHeight="1">
      <c r="B26" s="282"/>
      <c r="C26" s="12" t="s">
        <v>40</v>
      </c>
      <c r="D26" s="96">
        <v>2</v>
      </c>
      <c r="E26" s="83">
        <f>'PROJECT SELECTION'!$C$17*'BY PROJECT TOOLS &amp; MATERIALS'!D26</f>
        <v>0</v>
      </c>
      <c r="F26" s="289"/>
      <c r="G26" s="282"/>
      <c r="H26" s="11" t="s">
        <v>57</v>
      </c>
      <c r="I26" s="96">
        <v>2</v>
      </c>
      <c r="J26" s="104">
        <f>'PROJECT SELECTION'!$F$17*'BY PROJECT TOOLS &amp; MATERIALS'!I26</f>
        <v>0</v>
      </c>
      <c r="K26" s="255"/>
      <c r="L26" s="282"/>
      <c r="M26" s="48" t="s">
        <v>46</v>
      </c>
      <c r="N26" s="89">
        <v>4</v>
      </c>
      <c r="O26" s="108">
        <f>'PROJECT SELECTION'!$I$17*'BY PROJECT TOOLS &amp; MATERIALS'!N26</f>
        <v>0</v>
      </c>
      <c r="P26" s="256"/>
      <c r="Q26" s="243"/>
      <c r="R26" s="48" t="s">
        <v>57</v>
      </c>
      <c r="S26" s="89">
        <v>2</v>
      </c>
      <c r="T26" s="108">
        <f>'PROJECT SELECTION'!$L$17*'BY PROJECT TOOLS &amp; MATERIALS'!S26</f>
        <v>0</v>
      </c>
      <c r="U26" s="283"/>
    </row>
    <row r="27" spans="2:21" ht="13.05" customHeight="1">
      <c r="B27" s="282"/>
      <c r="C27" s="28" t="s">
        <v>57</v>
      </c>
      <c r="D27" s="118">
        <v>2</v>
      </c>
      <c r="E27" s="83">
        <f>'PROJECT SELECTION'!$C$17*'BY PROJECT TOOLS &amp; MATERIALS'!D27</f>
        <v>0</v>
      </c>
      <c r="F27" s="289"/>
      <c r="G27" s="282"/>
      <c r="H27" s="16" t="s">
        <v>79</v>
      </c>
      <c r="I27" s="111">
        <v>18</v>
      </c>
      <c r="J27" s="104">
        <f>'PROJECT SELECTION'!$F$17*'BY PROJECT TOOLS &amp; MATERIALS'!I27</f>
        <v>0</v>
      </c>
      <c r="K27" s="255"/>
      <c r="L27" s="282"/>
      <c r="M27" s="48" t="s">
        <v>40</v>
      </c>
      <c r="N27" s="89">
        <v>2</v>
      </c>
      <c r="O27" s="108">
        <f>'PROJECT SELECTION'!$I$17*'BY PROJECT TOOLS &amp; MATERIALS'!N27</f>
        <v>0</v>
      </c>
      <c r="P27" s="256"/>
      <c r="Q27" s="243"/>
      <c r="R27" s="48" t="s">
        <v>84</v>
      </c>
      <c r="S27" s="89">
        <v>1</v>
      </c>
      <c r="T27" s="108">
        <f>'PROJECT SELECTION'!$L$17*'BY PROJECT TOOLS &amp; MATERIALS'!S27</f>
        <v>0</v>
      </c>
      <c r="U27" s="283"/>
    </row>
    <row r="28" spans="2:21" ht="13.05" customHeight="1">
      <c r="B28" s="282"/>
      <c r="C28" s="28" t="s">
        <v>84</v>
      </c>
      <c r="D28" s="118">
        <v>2</v>
      </c>
      <c r="E28" s="108">
        <f>'PROJECT SELECTION'!$C$17*'BY PROJECT TOOLS &amp; MATERIALS'!D28</f>
        <v>0</v>
      </c>
      <c r="F28" s="256"/>
      <c r="G28" s="282"/>
      <c r="H28" s="16" t="s">
        <v>80</v>
      </c>
      <c r="I28" s="111">
        <v>16</v>
      </c>
      <c r="J28" s="104">
        <f>'PROJECT SELECTION'!$F$17*'BY PROJECT TOOLS &amp; MATERIALS'!I28</f>
        <v>0</v>
      </c>
      <c r="K28" s="255"/>
      <c r="L28" s="274"/>
      <c r="M28" s="48" t="s">
        <v>39</v>
      </c>
      <c r="N28" s="89">
        <v>2</v>
      </c>
      <c r="O28" s="108">
        <f>'PROJECT SELECTION'!$I$17*'BY PROJECT TOOLS &amp; MATERIALS'!N28</f>
        <v>0</v>
      </c>
      <c r="P28" s="256"/>
      <c r="Q28" s="243"/>
      <c r="R28" s="45" t="s">
        <v>102</v>
      </c>
      <c r="S28" s="111">
        <v>15</v>
      </c>
      <c r="T28" s="108">
        <f>'PROJECT SELECTION'!$L$17*'BY PROJECT TOOLS &amp; MATERIALS'!S28</f>
        <v>0</v>
      </c>
      <c r="U28" s="283"/>
    </row>
    <row r="29" spans="2:21" ht="13.05" customHeight="1">
      <c r="B29" s="282"/>
      <c r="C29" s="16" t="s">
        <v>66</v>
      </c>
      <c r="D29" s="111">
        <v>9</v>
      </c>
      <c r="E29" s="83">
        <f>'PROJECT SELECTION'!$C$17*'BY PROJECT TOOLS &amp; MATERIALS'!D29</f>
        <v>0</v>
      </c>
      <c r="F29" s="289"/>
      <c r="G29" s="282"/>
      <c r="H29" s="12" t="s">
        <v>82</v>
      </c>
      <c r="I29" s="89">
        <v>7</v>
      </c>
      <c r="J29" s="104">
        <f>'PROJECT SELECTION'!$F$17*'BY PROJECT TOOLS &amp; MATERIALS'!I29</f>
        <v>0</v>
      </c>
      <c r="K29" s="255"/>
      <c r="L29" s="274"/>
      <c r="M29" s="48" t="s">
        <v>47</v>
      </c>
      <c r="N29" s="89">
        <v>4</v>
      </c>
      <c r="O29" s="108">
        <f>'PROJECT SELECTION'!$I$17*'BY PROJECT TOOLS &amp; MATERIALS'!N29</f>
        <v>0</v>
      </c>
      <c r="P29" s="256"/>
      <c r="Q29" s="243"/>
      <c r="R29" s="45" t="s">
        <v>103</v>
      </c>
      <c r="S29" s="111">
        <v>2</v>
      </c>
      <c r="T29" s="108">
        <f>'PROJECT SELECTION'!$L$17*'BY PROJECT TOOLS &amp; MATERIALS'!S29</f>
        <v>0</v>
      </c>
      <c r="U29" s="283"/>
    </row>
    <row r="30" spans="2:21" ht="13.05" customHeight="1">
      <c r="B30" s="282"/>
      <c r="C30" s="16" t="s">
        <v>65</v>
      </c>
      <c r="D30" s="111">
        <v>1</v>
      </c>
      <c r="E30" s="83">
        <f>'PROJECT SELECTION'!$C$17*'BY PROJECT TOOLS &amp; MATERIALS'!D30</f>
        <v>0</v>
      </c>
      <c r="F30" s="289"/>
      <c r="G30" s="282"/>
      <c r="H30" s="12" t="s">
        <v>50</v>
      </c>
      <c r="I30" s="111">
        <v>4</v>
      </c>
      <c r="J30" s="104">
        <f>'PROJECT SELECTION'!$F$17*'BY PROJECT TOOLS &amp; MATERIALS'!I30</f>
        <v>0</v>
      </c>
      <c r="K30" s="255"/>
      <c r="L30" s="274"/>
      <c r="M30" s="48" t="s">
        <v>57</v>
      </c>
      <c r="N30" s="89">
        <v>3</v>
      </c>
      <c r="O30" s="108">
        <f>'PROJECT SELECTION'!$I$17*'BY PROJECT TOOLS &amp; MATERIALS'!N30</f>
        <v>0</v>
      </c>
      <c r="P30" s="256"/>
      <c r="Q30" s="243"/>
      <c r="R30" s="45" t="s">
        <v>104</v>
      </c>
      <c r="S30" s="111">
        <v>6</v>
      </c>
      <c r="T30" s="108">
        <f>'PROJECT SELECTION'!$L$17*'BY PROJECT TOOLS &amp; MATERIALS'!S30</f>
        <v>0</v>
      </c>
      <c r="U30" s="283"/>
    </row>
    <row r="31" spans="2:21" ht="13.05" customHeight="1" thickBot="1">
      <c r="B31" s="282"/>
      <c r="C31" s="16" t="s">
        <v>67</v>
      </c>
      <c r="D31" s="111">
        <v>2</v>
      </c>
      <c r="E31" s="83">
        <f>'PROJECT SELECTION'!$C$17*'BY PROJECT TOOLS &amp; MATERIALS'!D31</f>
        <v>0</v>
      </c>
      <c r="F31" s="289"/>
      <c r="G31" s="282"/>
      <c r="H31" s="13" t="s">
        <v>12</v>
      </c>
      <c r="I31" s="112">
        <v>2</v>
      </c>
      <c r="J31" s="105">
        <f>'PROJECT SELECTION'!$F$17*'BY PROJECT TOOLS &amp; MATERIALS'!I31</f>
        <v>0</v>
      </c>
      <c r="K31" s="255"/>
      <c r="L31" s="274"/>
      <c r="M31" s="48" t="s">
        <v>84</v>
      </c>
      <c r="N31" s="89">
        <v>4</v>
      </c>
      <c r="O31" s="108">
        <f>'PROJECT SELECTION'!$I$17*'BY PROJECT TOOLS &amp; MATERIALS'!N31</f>
        <v>0</v>
      </c>
      <c r="P31" s="256"/>
      <c r="Q31" s="243"/>
      <c r="R31" s="45" t="s">
        <v>105</v>
      </c>
      <c r="S31" s="111">
        <v>4</v>
      </c>
      <c r="T31" s="108">
        <f>'PROJECT SELECTION'!$L$17*'BY PROJECT TOOLS &amp; MATERIALS'!S31</f>
        <v>0</v>
      </c>
      <c r="U31" s="283"/>
    </row>
    <row r="32" spans="2:21" ht="13.05" customHeight="1" thickBot="1">
      <c r="B32" s="282"/>
      <c r="C32" s="16" t="s">
        <v>73</v>
      </c>
      <c r="D32" s="111">
        <v>2</v>
      </c>
      <c r="E32" s="83">
        <f>'PROJECT SELECTION'!$C$17*'BY PROJECT TOOLS &amp; MATERIALS'!D32</f>
        <v>0</v>
      </c>
      <c r="F32" s="289"/>
      <c r="G32" s="282"/>
      <c r="H32" s="55"/>
      <c r="I32" s="55"/>
      <c r="J32" s="55"/>
      <c r="K32" s="289"/>
      <c r="L32" s="274"/>
      <c r="M32" s="12" t="s">
        <v>101</v>
      </c>
      <c r="N32" s="89">
        <v>8</v>
      </c>
      <c r="O32" s="108">
        <f>'PROJECT SELECTION'!$I$17*'BY PROJECT TOOLS &amp; MATERIALS'!N32</f>
        <v>0</v>
      </c>
      <c r="P32" s="256"/>
      <c r="Q32" s="243"/>
      <c r="R32" s="45" t="s">
        <v>106</v>
      </c>
      <c r="S32" s="111">
        <v>1</v>
      </c>
      <c r="T32" s="108">
        <f>'PROJECT SELECTION'!$L$17*'BY PROJECT TOOLS &amp; MATERIALS'!S32</f>
        <v>0</v>
      </c>
      <c r="U32" s="283"/>
    </row>
    <row r="33" spans="2:21" ht="13.05" customHeight="1" thickBot="1">
      <c r="B33" s="282"/>
      <c r="C33" s="16" t="s">
        <v>68</v>
      </c>
      <c r="D33" s="111">
        <v>2</v>
      </c>
      <c r="E33" s="83">
        <f>'PROJECT SELECTION'!$C$17*'BY PROJECT TOOLS &amp; MATERIALS'!D33</f>
        <v>0</v>
      </c>
      <c r="F33" s="289"/>
      <c r="G33" s="282"/>
      <c r="H33" s="506" t="s">
        <v>202</v>
      </c>
      <c r="I33" s="517"/>
      <c r="J33" s="507"/>
      <c r="K33" s="254"/>
      <c r="L33" s="274"/>
      <c r="M33" s="48" t="s">
        <v>20</v>
      </c>
      <c r="N33" s="89">
        <v>6</v>
      </c>
      <c r="O33" s="108">
        <f>'PROJECT SELECTION'!$I$17*'BY PROJECT TOOLS &amp; MATERIALS'!N33</f>
        <v>0</v>
      </c>
      <c r="P33" s="256"/>
      <c r="Q33" s="243"/>
      <c r="R33" s="49" t="s">
        <v>90</v>
      </c>
      <c r="S33" s="90">
        <v>1</v>
      </c>
      <c r="T33" s="109">
        <f>'PROJECT SELECTION'!$L$17*'BY PROJECT TOOLS &amp; MATERIALS'!S33</f>
        <v>0</v>
      </c>
      <c r="U33" s="283"/>
    </row>
    <row r="34" spans="2:21" ht="13.05" customHeight="1" thickBot="1">
      <c r="B34" s="282"/>
      <c r="C34" s="16" t="s">
        <v>69</v>
      </c>
      <c r="D34" s="111">
        <v>2</v>
      </c>
      <c r="E34" s="83">
        <f>'PROJECT SELECTION'!$C$17*'BY PROJECT TOOLS &amp; MATERIALS'!D34</f>
        <v>0</v>
      </c>
      <c r="F34" s="289"/>
      <c r="G34" s="282"/>
      <c r="H34" s="6" t="s">
        <v>5</v>
      </c>
      <c r="I34" s="7" t="s">
        <v>6</v>
      </c>
      <c r="J34" s="8" t="s">
        <v>78</v>
      </c>
      <c r="K34" s="254"/>
      <c r="L34" s="274"/>
      <c r="M34" s="48" t="s">
        <v>13</v>
      </c>
      <c r="N34" s="89">
        <v>16</v>
      </c>
      <c r="O34" s="108">
        <f>'PROJECT SELECTION'!$I$17*'BY PROJECT TOOLS &amp; MATERIALS'!N34</f>
        <v>0</v>
      </c>
      <c r="P34" s="256"/>
      <c r="Q34" s="282"/>
      <c r="R34" s="42"/>
      <c r="S34" s="42"/>
      <c r="T34" s="42"/>
      <c r="U34" s="283"/>
    </row>
    <row r="35" spans="2:21" ht="13.05" customHeight="1" thickBot="1">
      <c r="B35" s="282"/>
      <c r="C35" s="16" t="s">
        <v>70</v>
      </c>
      <c r="D35" s="111">
        <v>6</v>
      </c>
      <c r="E35" s="83">
        <f>'PROJECT SELECTION'!$C$17*'BY PROJECT TOOLS &amp; MATERIALS'!D35</f>
        <v>0</v>
      </c>
      <c r="F35" s="289"/>
      <c r="G35" s="282"/>
      <c r="H35" s="52" t="s">
        <v>32</v>
      </c>
      <c r="I35" s="119">
        <v>2</v>
      </c>
      <c r="J35" s="103">
        <f>'PROJECT SELECTION'!$F$18*'BY PROJECT TOOLS &amp; MATERIALS'!I35</f>
        <v>0</v>
      </c>
      <c r="K35" s="255"/>
      <c r="L35" s="274"/>
      <c r="M35" s="48" t="s">
        <v>21</v>
      </c>
      <c r="N35" s="89">
        <v>9</v>
      </c>
      <c r="O35" s="108">
        <f>'PROJECT SELECTION'!$I$17*'BY PROJECT TOOLS &amp; MATERIALS'!N35</f>
        <v>0</v>
      </c>
      <c r="P35" s="256"/>
      <c r="Q35" s="282"/>
      <c r="R35" s="506" t="s">
        <v>266</v>
      </c>
      <c r="S35" s="517"/>
      <c r="T35" s="507"/>
      <c r="U35" s="283"/>
    </row>
    <row r="36" spans="2:21" ht="13.05" customHeight="1" thickBot="1">
      <c r="B36" s="282"/>
      <c r="C36" s="16" t="s">
        <v>76</v>
      </c>
      <c r="D36" s="111">
        <v>4</v>
      </c>
      <c r="E36" s="83">
        <f>'PROJECT SELECTION'!$C$17*'BY PROJECT TOOLS &amp; MATERIALS'!D36</f>
        <v>0</v>
      </c>
      <c r="F36" s="289"/>
      <c r="G36" s="282"/>
      <c r="H36" s="16" t="s">
        <v>33</v>
      </c>
      <c r="I36" s="111">
        <v>1</v>
      </c>
      <c r="J36" s="104">
        <f>'PROJECT SELECTION'!$F$18*'BY PROJECT TOOLS &amp; MATERIALS'!I36</f>
        <v>0</v>
      </c>
      <c r="K36" s="255"/>
      <c r="L36" s="274"/>
      <c r="M36" s="48" t="s">
        <v>24</v>
      </c>
      <c r="N36" s="89">
        <v>16</v>
      </c>
      <c r="O36" s="108">
        <f>'PROJECT SELECTION'!$I$17*'BY PROJECT TOOLS &amp; MATERIALS'!N36</f>
        <v>0</v>
      </c>
      <c r="P36" s="256"/>
      <c r="Q36" s="282"/>
      <c r="R36" s="6" t="s">
        <v>54</v>
      </c>
      <c r="S36" s="7" t="s">
        <v>6</v>
      </c>
      <c r="T36" s="57" t="s">
        <v>78</v>
      </c>
      <c r="U36" s="283"/>
    </row>
    <row r="37" spans="2:21" ht="13.05" customHeight="1">
      <c r="B37" s="282"/>
      <c r="C37" s="16" t="s">
        <v>71</v>
      </c>
      <c r="D37" s="111">
        <v>3</v>
      </c>
      <c r="E37" s="83">
        <f>'PROJECT SELECTION'!$C$17*'BY PROJECT TOOLS &amp; MATERIALS'!D37</f>
        <v>0</v>
      </c>
      <c r="F37" s="289"/>
      <c r="G37" s="282"/>
      <c r="H37" s="12" t="s">
        <v>34</v>
      </c>
      <c r="I37" s="93">
        <v>2</v>
      </c>
      <c r="J37" s="104">
        <f>'PROJECT SELECTION'!$F$18*'BY PROJECT TOOLS &amp; MATERIALS'!I37</f>
        <v>0</v>
      </c>
      <c r="K37" s="255"/>
      <c r="L37" s="274"/>
      <c r="M37" s="48" t="s">
        <v>23</v>
      </c>
      <c r="N37" s="89">
        <v>16</v>
      </c>
      <c r="O37" s="108">
        <f>'PROJECT SELECTION'!$I$17*'BY PROJECT TOOLS &amp; MATERIALS'!N37</f>
        <v>0</v>
      </c>
      <c r="P37" s="256"/>
      <c r="Q37" s="282"/>
      <c r="R37" s="53" t="s">
        <v>260</v>
      </c>
      <c r="S37" s="113">
        <v>1</v>
      </c>
      <c r="T37" s="116">
        <f>'PROJECT SELECTION'!$L$18*'BY PROJECT TOOLS &amp; MATERIALS'!S37</f>
        <v>0</v>
      </c>
      <c r="U37" s="283"/>
    </row>
    <row r="38" spans="2:21" ht="13.05" customHeight="1">
      <c r="B38" s="282"/>
      <c r="C38" s="16" t="s">
        <v>77</v>
      </c>
      <c r="D38" s="111">
        <v>2</v>
      </c>
      <c r="E38" s="83">
        <f>'PROJECT SELECTION'!$C$17*'BY PROJECT TOOLS &amp; MATERIALS'!D38</f>
        <v>0</v>
      </c>
      <c r="F38" s="289"/>
      <c r="G38" s="282"/>
      <c r="H38" s="12" t="s">
        <v>35</v>
      </c>
      <c r="I38" s="93">
        <v>1</v>
      </c>
      <c r="J38" s="104">
        <f>'PROJECT SELECTION'!$F$18*'BY PROJECT TOOLS &amp; MATERIALS'!I38</f>
        <v>0</v>
      </c>
      <c r="K38" s="255"/>
      <c r="L38" s="282"/>
      <c r="M38" s="48" t="s">
        <v>22</v>
      </c>
      <c r="N38" s="89">
        <v>16</v>
      </c>
      <c r="O38" s="108">
        <f>'PROJECT SELECTION'!$I$17*'BY PROJECT TOOLS &amp; MATERIALS'!N38</f>
        <v>0</v>
      </c>
      <c r="P38" s="256"/>
      <c r="Q38" s="282"/>
      <c r="R38" s="48" t="s">
        <v>32</v>
      </c>
      <c r="S38" s="89">
        <v>3</v>
      </c>
      <c r="T38" s="108">
        <f>'PROJECT SELECTION'!$L$18*'BY PROJECT TOOLS &amp; MATERIALS'!S38</f>
        <v>0</v>
      </c>
      <c r="U38" s="283"/>
    </row>
    <row r="39" spans="2:21" ht="13.05" customHeight="1">
      <c r="B39" s="282"/>
      <c r="C39" s="16" t="s">
        <v>74</v>
      </c>
      <c r="D39" s="111">
        <v>2</v>
      </c>
      <c r="E39" s="83">
        <f>'PROJECT SELECTION'!$C$17*'BY PROJECT TOOLS &amp; MATERIALS'!D39</f>
        <v>0</v>
      </c>
      <c r="F39" s="289"/>
      <c r="G39" s="282"/>
      <c r="H39" s="12" t="s">
        <v>36</v>
      </c>
      <c r="I39" s="96">
        <v>1</v>
      </c>
      <c r="J39" s="104">
        <f>'PROJECT SELECTION'!$F$18*'BY PROJECT TOOLS &amp; MATERIALS'!I39</f>
        <v>0</v>
      </c>
      <c r="K39" s="255"/>
      <c r="L39" s="282"/>
      <c r="M39" s="48" t="s">
        <v>28</v>
      </c>
      <c r="N39" s="89">
        <v>1</v>
      </c>
      <c r="O39" s="108">
        <f>'PROJECT SELECTION'!$I$17*'BY PROJECT TOOLS &amp; MATERIALS'!N39</f>
        <v>0</v>
      </c>
      <c r="P39" s="256"/>
      <c r="Q39" s="282"/>
      <c r="R39" s="48" t="s">
        <v>33</v>
      </c>
      <c r="S39" s="89">
        <v>3</v>
      </c>
      <c r="T39" s="108">
        <f>'PROJECT SELECTION'!$L$18*'BY PROJECT TOOLS &amp; MATERIALS'!S39</f>
        <v>0</v>
      </c>
      <c r="U39" s="283"/>
    </row>
    <row r="40" spans="2:21" ht="13.05" customHeight="1">
      <c r="B40" s="282"/>
      <c r="C40" s="16" t="s">
        <v>72</v>
      </c>
      <c r="D40" s="111">
        <v>2</v>
      </c>
      <c r="E40" s="83">
        <f>'PROJECT SELECTION'!$C$17*'BY PROJECT TOOLS &amp; MATERIALS'!D40</f>
        <v>0</v>
      </c>
      <c r="F40" s="289"/>
      <c r="G40" s="282"/>
      <c r="H40" s="12" t="s">
        <v>37</v>
      </c>
      <c r="I40" s="93">
        <v>1</v>
      </c>
      <c r="J40" s="104">
        <f>'PROJECT SELECTION'!$F$18*'BY PROJECT TOOLS &amp; MATERIALS'!I40</f>
        <v>0</v>
      </c>
      <c r="K40" s="255"/>
      <c r="L40" s="282"/>
      <c r="M40" s="48" t="s">
        <v>25</v>
      </c>
      <c r="N40" s="89">
        <v>16</v>
      </c>
      <c r="O40" s="108">
        <f>'PROJECT SELECTION'!$I$17*'BY PROJECT TOOLS &amp; MATERIALS'!N40</f>
        <v>0</v>
      </c>
      <c r="P40" s="256"/>
      <c r="Q40" s="282"/>
      <c r="R40" s="48" t="s">
        <v>34</v>
      </c>
      <c r="S40" s="89">
        <v>3</v>
      </c>
      <c r="T40" s="108">
        <f>'PROJECT SELECTION'!$L$18*'BY PROJECT TOOLS &amp; MATERIALS'!S40</f>
        <v>0</v>
      </c>
      <c r="U40" s="283"/>
    </row>
    <row r="41" spans="2:21" ht="13.05" customHeight="1" thickBot="1">
      <c r="B41" s="282"/>
      <c r="C41" s="17" t="s">
        <v>75</v>
      </c>
      <c r="D41" s="112">
        <v>1</v>
      </c>
      <c r="E41" s="117">
        <f>'PROJECT SELECTION'!$C$17*'BY PROJECT TOOLS &amp; MATERIALS'!D41</f>
        <v>0</v>
      </c>
      <c r="F41" s="289"/>
      <c r="G41" s="282"/>
      <c r="H41" s="12" t="s">
        <v>40</v>
      </c>
      <c r="I41" s="93">
        <v>1</v>
      </c>
      <c r="J41" s="104">
        <f>'PROJECT SELECTION'!$F$18*'BY PROJECT TOOLS &amp; MATERIALS'!I41</f>
        <v>0</v>
      </c>
      <c r="K41" s="255"/>
      <c r="L41" s="282"/>
      <c r="M41" s="48" t="s">
        <v>26</v>
      </c>
      <c r="N41" s="89">
        <v>8</v>
      </c>
      <c r="O41" s="108">
        <f>'PROJECT SELECTION'!$I$17*'BY PROJECT TOOLS &amp; MATERIALS'!N41</f>
        <v>0</v>
      </c>
      <c r="P41" s="256"/>
      <c r="Q41" s="282"/>
      <c r="R41" s="48" t="s">
        <v>35</v>
      </c>
      <c r="S41" s="89">
        <v>2</v>
      </c>
      <c r="T41" s="108">
        <f>'PROJECT SELECTION'!$L$18*'BY PROJECT TOOLS &amp; MATERIALS'!S41</f>
        <v>0</v>
      </c>
      <c r="U41" s="283"/>
    </row>
    <row r="42" spans="2:21" ht="13.05" customHeight="1" thickBot="1">
      <c r="B42" s="282"/>
      <c r="C42" s="44"/>
      <c r="D42" s="44"/>
      <c r="E42" s="44"/>
      <c r="F42" s="288"/>
      <c r="G42" s="290"/>
      <c r="H42" s="11" t="s">
        <v>57</v>
      </c>
      <c r="I42" s="96">
        <v>2</v>
      </c>
      <c r="J42" s="104">
        <f>'PROJECT SELECTION'!$F$18*'BY PROJECT TOOLS &amp; MATERIALS'!I42</f>
        <v>0</v>
      </c>
      <c r="K42" s="255"/>
      <c r="L42" s="282"/>
      <c r="M42" s="48" t="s">
        <v>29</v>
      </c>
      <c r="N42" s="89">
        <v>1</v>
      </c>
      <c r="O42" s="108">
        <f>'PROJECT SELECTION'!$I$17*'BY PROJECT TOOLS &amp; MATERIALS'!N42</f>
        <v>0</v>
      </c>
      <c r="P42" s="256"/>
      <c r="Q42" s="282"/>
      <c r="R42" s="48" t="s">
        <v>36</v>
      </c>
      <c r="S42" s="89">
        <v>2</v>
      </c>
      <c r="T42" s="108">
        <f>'PROJECT SELECTION'!$L$18*'BY PROJECT TOOLS &amp; MATERIALS'!S42</f>
        <v>0</v>
      </c>
      <c r="U42" s="283"/>
    </row>
    <row r="43" spans="2:21" ht="13.05" customHeight="1" thickBot="1">
      <c r="B43" s="282"/>
      <c r="C43" s="506" t="s">
        <v>55</v>
      </c>
      <c r="D43" s="517"/>
      <c r="E43" s="507"/>
      <c r="F43" s="254"/>
      <c r="G43" s="290"/>
      <c r="H43" s="16" t="s">
        <v>84</v>
      </c>
      <c r="I43" s="111">
        <v>1</v>
      </c>
      <c r="J43" s="104">
        <f>'PROJECT SELECTION'!$F$18*'BY PROJECT TOOLS &amp; MATERIALS'!I43</f>
        <v>0</v>
      </c>
      <c r="K43" s="255"/>
      <c r="L43" s="282"/>
      <c r="M43" s="49" t="s">
        <v>30</v>
      </c>
      <c r="N43" s="90">
        <v>1</v>
      </c>
      <c r="O43" s="109">
        <f>'PROJECT SELECTION'!$I$17*'BY PROJECT TOOLS &amp; MATERIALS'!N43</f>
        <v>0</v>
      </c>
      <c r="P43" s="256"/>
      <c r="Q43" s="282"/>
      <c r="R43" s="21" t="s">
        <v>37</v>
      </c>
      <c r="S43" s="89">
        <v>2</v>
      </c>
      <c r="T43" s="108">
        <f>'PROJECT SELECTION'!$L$18*'BY PROJECT TOOLS &amp; MATERIALS'!S43</f>
        <v>0</v>
      </c>
      <c r="U43" s="283"/>
    </row>
    <row r="44" spans="2:21" ht="13.05" customHeight="1" thickBot="1">
      <c r="B44" s="282"/>
      <c r="C44" s="6" t="s">
        <v>5</v>
      </c>
      <c r="D44" s="7" t="s">
        <v>6</v>
      </c>
      <c r="E44" s="8" t="s">
        <v>78</v>
      </c>
      <c r="F44" s="254"/>
      <c r="G44" s="274"/>
      <c r="H44" s="12" t="s">
        <v>203</v>
      </c>
      <c r="I44" s="89">
        <v>2</v>
      </c>
      <c r="J44" s="104">
        <f>'PROJECT SELECTION'!$F$18*'BY PROJECT TOOLS &amp; MATERIALS'!I44</f>
        <v>0</v>
      </c>
      <c r="K44" s="255"/>
      <c r="L44" s="282"/>
      <c r="M44" s="44"/>
      <c r="N44" s="44"/>
      <c r="O44" s="44"/>
      <c r="P44" s="288"/>
      <c r="Q44" s="282"/>
      <c r="R44" s="21" t="s">
        <v>275</v>
      </c>
      <c r="S44" s="89">
        <v>2</v>
      </c>
      <c r="T44" s="108">
        <f>'PROJECT SELECTION'!$L$18*'BY PROJECT TOOLS &amp; MATERIALS'!S44</f>
        <v>0</v>
      </c>
      <c r="U44" s="283"/>
    </row>
    <row r="45" spans="2:21" ht="13.05" customHeight="1" thickBot="1">
      <c r="B45" s="282"/>
      <c r="C45" s="29" t="s">
        <v>32</v>
      </c>
      <c r="D45" s="94">
        <v>3</v>
      </c>
      <c r="E45" s="103">
        <f>'PROJECT SELECTION'!$C$18*'BY PROJECT TOOLS &amp; MATERIALS'!D45</f>
        <v>0</v>
      </c>
      <c r="F45" s="255"/>
      <c r="G45" s="274"/>
      <c r="H45" s="12" t="s">
        <v>9</v>
      </c>
      <c r="I45" s="111">
        <v>1</v>
      </c>
      <c r="J45" s="104">
        <f>'PROJECT SELECTION'!$F$18*'BY PROJECT TOOLS &amp; MATERIALS'!I45</f>
        <v>0</v>
      </c>
      <c r="K45" s="255"/>
      <c r="L45" s="282"/>
      <c r="M45" s="506" t="s">
        <v>243</v>
      </c>
      <c r="N45" s="517"/>
      <c r="O45" s="507"/>
      <c r="P45" s="254"/>
      <c r="Q45" s="282"/>
      <c r="R45" s="21" t="s">
        <v>38</v>
      </c>
      <c r="S45" s="89">
        <v>2</v>
      </c>
      <c r="T45" s="108">
        <f>'PROJECT SELECTION'!$L$18*'BY PROJECT TOOLS &amp; MATERIALS'!S45</f>
        <v>0</v>
      </c>
      <c r="U45" s="283"/>
    </row>
    <row r="46" spans="2:21" ht="13.05" customHeight="1" thickBot="1">
      <c r="B46" s="282"/>
      <c r="C46" s="12" t="s">
        <v>33</v>
      </c>
      <c r="D46" s="93">
        <v>2</v>
      </c>
      <c r="E46" s="104">
        <f>'PROJECT SELECTION'!$C$18*'BY PROJECT TOOLS &amp; MATERIALS'!D46</f>
        <v>0</v>
      </c>
      <c r="F46" s="255"/>
      <c r="G46" s="274"/>
      <c r="H46" s="12" t="s">
        <v>10</v>
      </c>
      <c r="I46" s="111">
        <v>2</v>
      </c>
      <c r="J46" s="104">
        <f>'PROJECT SELECTION'!$F$18*'BY PROJECT TOOLS &amp; MATERIALS'!I46</f>
        <v>0</v>
      </c>
      <c r="K46" s="255"/>
      <c r="L46" s="282"/>
      <c r="M46" s="6" t="s">
        <v>5</v>
      </c>
      <c r="N46" s="7" t="s">
        <v>6</v>
      </c>
      <c r="O46" s="8" t="s">
        <v>78</v>
      </c>
      <c r="P46" s="254"/>
      <c r="Q46" s="339"/>
      <c r="R46" s="48" t="s">
        <v>279</v>
      </c>
      <c r="S46" s="89">
        <v>1</v>
      </c>
      <c r="T46" s="108">
        <f>'PROJECT SELECTION'!$L$18*'BY PROJECT TOOLS &amp; MATERIALS'!S46</f>
        <v>0</v>
      </c>
      <c r="U46" s="283"/>
    </row>
    <row r="47" spans="2:21" ht="13.05" customHeight="1">
      <c r="B47" s="282"/>
      <c r="C47" s="12" t="s">
        <v>34</v>
      </c>
      <c r="D47" s="93">
        <v>3</v>
      </c>
      <c r="E47" s="104">
        <f>'PROJECT SELECTION'!$C$18*'BY PROJECT TOOLS &amp; MATERIALS'!D47</f>
        <v>0</v>
      </c>
      <c r="F47" s="255"/>
      <c r="G47" s="274"/>
      <c r="H47" s="12" t="s">
        <v>204</v>
      </c>
      <c r="I47" s="111">
        <v>10</v>
      </c>
      <c r="J47" s="104">
        <f>'PROJECT SELECTION'!$F$18*'BY PROJECT TOOLS &amp; MATERIALS'!I47</f>
        <v>0</v>
      </c>
      <c r="K47" s="255"/>
      <c r="L47" s="282"/>
      <c r="M47" s="53" t="s">
        <v>32</v>
      </c>
      <c r="N47" s="113">
        <v>6</v>
      </c>
      <c r="O47" s="116">
        <f>'PROJECT SELECTION'!$I$18*'BY PROJECT TOOLS &amp; MATERIALS'!N47</f>
        <v>0</v>
      </c>
      <c r="P47" s="256"/>
      <c r="Q47" s="290"/>
      <c r="R47" s="48" t="s">
        <v>284</v>
      </c>
      <c r="S47" s="89">
        <v>2</v>
      </c>
      <c r="T47" s="108">
        <f>'PROJECT SELECTION'!$L$18*'BY PROJECT TOOLS &amp; MATERIALS'!S47</f>
        <v>0</v>
      </c>
      <c r="U47" s="283"/>
    </row>
    <row r="48" spans="2:21" ht="13.05" customHeight="1">
      <c r="B48" s="282"/>
      <c r="C48" s="12" t="s">
        <v>35</v>
      </c>
      <c r="D48" s="93">
        <v>1</v>
      </c>
      <c r="E48" s="104">
        <f>'PROJECT SELECTION'!$C$18*'BY PROJECT TOOLS &amp; MATERIALS'!D48</f>
        <v>0</v>
      </c>
      <c r="F48" s="255"/>
      <c r="G48" s="274"/>
      <c r="H48" s="12" t="s">
        <v>172</v>
      </c>
      <c r="I48" s="111">
        <v>1</v>
      </c>
      <c r="J48" s="104">
        <f>'PROJECT SELECTION'!$F$18*'BY PROJECT TOOLS &amp; MATERIALS'!I48</f>
        <v>0</v>
      </c>
      <c r="K48" s="255"/>
      <c r="L48" s="282"/>
      <c r="M48" s="48" t="s">
        <v>33</v>
      </c>
      <c r="N48" s="89">
        <v>4</v>
      </c>
      <c r="O48" s="108">
        <f>'PROJECT SELECTION'!$I$18*'BY PROJECT TOOLS &amp; MATERIALS'!N48</f>
        <v>0</v>
      </c>
      <c r="P48" s="256"/>
      <c r="Q48" s="243"/>
      <c r="R48" s="48" t="s">
        <v>280</v>
      </c>
      <c r="S48" s="91">
        <v>1</v>
      </c>
      <c r="T48" s="108">
        <f>'PROJECT SELECTION'!$L$18*'BY PROJECT TOOLS &amp; MATERIALS'!S48</f>
        <v>0</v>
      </c>
      <c r="U48" s="283"/>
    </row>
    <row r="49" spans="2:21" ht="13.05" customHeight="1">
      <c r="B49" s="282"/>
      <c r="C49" s="12" t="s">
        <v>36</v>
      </c>
      <c r="D49" s="93">
        <v>2</v>
      </c>
      <c r="E49" s="104">
        <f>'PROJECT SELECTION'!$C$18*'BY PROJECT TOOLS &amp; MATERIALS'!D49</f>
        <v>0</v>
      </c>
      <c r="F49" s="255"/>
      <c r="G49" s="274"/>
      <c r="H49" s="21" t="s">
        <v>208</v>
      </c>
      <c r="I49" s="111">
        <v>1</v>
      </c>
      <c r="J49" s="104">
        <f>'PROJECT SELECTION'!$F$18*'BY PROJECT TOOLS &amp; MATERIALS'!I49</f>
        <v>0</v>
      </c>
      <c r="K49" s="255"/>
      <c r="L49" s="282"/>
      <c r="M49" s="48" t="s">
        <v>34</v>
      </c>
      <c r="N49" s="89">
        <v>6</v>
      </c>
      <c r="O49" s="108">
        <f>'PROJECT SELECTION'!$I$18*'BY PROJECT TOOLS &amp; MATERIALS'!N49</f>
        <v>0</v>
      </c>
      <c r="P49" s="256"/>
      <c r="Q49" s="243"/>
      <c r="R49" s="48" t="s">
        <v>286</v>
      </c>
      <c r="S49" s="89">
        <v>2</v>
      </c>
      <c r="T49" s="108">
        <f>'PROJECT SELECTION'!$L$18*'BY PROJECT TOOLS &amp; MATERIALS'!S49</f>
        <v>0</v>
      </c>
      <c r="U49" s="283"/>
    </row>
    <row r="50" spans="2:21" ht="13.05" customHeight="1">
      <c r="B50" s="282"/>
      <c r="C50" s="12" t="s">
        <v>37</v>
      </c>
      <c r="D50" s="93">
        <v>2</v>
      </c>
      <c r="E50" s="104">
        <f>'PROJECT SELECTION'!$C$18*'BY PROJECT TOOLS &amp; MATERIALS'!D50</f>
        <v>0</v>
      </c>
      <c r="F50" s="255"/>
      <c r="G50" s="274"/>
      <c r="H50" s="21" t="s">
        <v>205</v>
      </c>
      <c r="I50" s="111">
        <v>2</v>
      </c>
      <c r="J50" s="104">
        <f>'PROJECT SELECTION'!$F$18*'BY PROJECT TOOLS &amp; MATERIALS'!I50</f>
        <v>0</v>
      </c>
      <c r="K50" s="255"/>
      <c r="L50" s="282"/>
      <c r="M50" s="48" t="s">
        <v>49</v>
      </c>
      <c r="N50" s="89">
        <v>1</v>
      </c>
      <c r="O50" s="108">
        <f>'PROJECT SELECTION'!$I$18*'BY PROJECT TOOLS &amp; MATERIALS'!N50</f>
        <v>0</v>
      </c>
      <c r="P50" s="256"/>
      <c r="Q50" s="243"/>
      <c r="R50" s="48" t="s">
        <v>285</v>
      </c>
      <c r="S50" s="89">
        <v>2</v>
      </c>
      <c r="T50" s="108">
        <f>'PROJECT SELECTION'!$L$18*'BY PROJECT TOOLS &amp; MATERIALS'!S50</f>
        <v>0</v>
      </c>
      <c r="U50" s="283"/>
    </row>
    <row r="51" spans="2:21" ht="13.05" customHeight="1">
      <c r="B51" s="282"/>
      <c r="C51" s="12" t="s">
        <v>27</v>
      </c>
      <c r="D51" s="93">
        <v>2</v>
      </c>
      <c r="E51" s="104">
        <f>'PROJECT SELECTION'!$C$18*'BY PROJECT TOOLS &amp; MATERIALS'!D51</f>
        <v>0</v>
      </c>
      <c r="F51" s="255"/>
      <c r="G51" s="274"/>
      <c r="H51" s="21" t="s">
        <v>206</v>
      </c>
      <c r="I51" s="111">
        <v>1</v>
      </c>
      <c r="J51" s="104">
        <f>'PROJECT SELECTION'!$F$18*'BY PROJECT TOOLS &amp; MATERIALS'!I51</f>
        <v>0</v>
      </c>
      <c r="K51" s="255"/>
      <c r="L51" s="282"/>
      <c r="M51" s="48" t="s">
        <v>35</v>
      </c>
      <c r="N51" s="89">
        <v>2</v>
      </c>
      <c r="O51" s="108">
        <f>'PROJECT SELECTION'!$I$18*'BY PROJECT TOOLS &amp; MATERIALS'!N51</f>
        <v>0</v>
      </c>
      <c r="P51" s="256"/>
      <c r="Q51" s="243"/>
      <c r="R51" s="48" t="s">
        <v>281</v>
      </c>
      <c r="S51" s="89">
        <v>2</v>
      </c>
      <c r="T51" s="108">
        <f>'PROJECT SELECTION'!$L$18*'BY PROJECT TOOLS &amp; MATERIALS'!S51</f>
        <v>0</v>
      </c>
      <c r="U51" s="283"/>
    </row>
    <row r="52" spans="2:21" ht="13.05" customHeight="1">
      <c r="B52" s="282"/>
      <c r="C52" s="12" t="s">
        <v>39</v>
      </c>
      <c r="D52" s="89">
        <v>1</v>
      </c>
      <c r="E52" s="104">
        <f>'PROJECT SELECTION'!$C$18*'BY PROJECT TOOLS &amp; MATERIALS'!D52</f>
        <v>0</v>
      </c>
      <c r="F52" s="255"/>
      <c r="G52" s="274"/>
      <c r="H52" s="48" t="s">
        <v>207</v>
      </c>
      <c r="I52" s="111">
        <v>2</v>
      </c>
      <c r="J52" s="104">
        <f>'PROJECT SELECTION'!$F$18*'BY PROJECT TOOLS &amp; MATERIALS'!I52</f>
        <v>0</v>
      </c>
      <c r="K52" s="255"/>
      <c r="L52" s="282"/>
      <c r="M52" s="48" t="s">
        <v>36</v>
      </c>
      <c r="N52" s="89">
        <v>4</v>
      </c>
      <c r="O52" s="108">
        <f>'PROJECT SELECTION'!$I$18*'BY PROJECT TOOLS &amp; MATERIALS'!N52</f>
        <v>0</v>
      </c>
      <c r="P52" s="256"/>
      <c r="Q52" s="243"/>
      <c r="R52" s="48" t="s">
        <v>282</v>
      </c>
      <c r="S52" s="89">
        <v>1</v>
      </c>
      <c r="T52" s="108">
        <f>'PROJECT SELECTION'!$L$18*'BY PROJECT TOOLS &amp; MATERIALS'!S52</f>
        <v>0</v>
      </c>
      <c r="U52" s="283"/>
    </row>
    <row r="53" spans="2:21" ht="13.05" customHeight="1" thickBot="1">
      <c r="B53" s="282"/>
      <c r="C53" s="12" t="s">
        <v>48</v>
      </c>
      <c r="D53" s="89">
        <v>1</v>
      </c>
      <c r="E53" s="104">
        <f>'PROJECT SELECTION'!$C$18*'BY PROJECT TOOLS &amp; MATERIALS'!D53</f>
        <v>0</v>
      </c>
      <c r="F53" s="255"/>
      <c r="G53" s="274"/>
      <c r="H53" s="44"/>
      <c r="I53" s="44"/>
      <c r="J53" s="44"/>
      <c r="K53" s="288"/>
      <c r="L53" s="282"/>
      <c r="M53" s="48" t="s">
        <v>37</v>
      </c>
      <c r="N53" s="89">
        <v>4</v>
      </c>
      <c r="O53" s="108">
        <f>'PROJECT SELECTION'!$I$18*'BY PROJECT TOOLS &amp; MATERIALS'!N53</f>
        <v>0</v>
      </c>
      <c r="P53" s="256"/>
      <c r="Q53" s="243"/>
      <c r="R53" s="48" t="s">
        <v>287</v>
      </c>
      <c r="S53" s="89">
        <v>1</v>
      </c>
      <c r="T53" s="108">
        <f>'PROJECT SELECTION'!$L$18*'BY PROJECT TOOLS &amp; MATERIALS'!S53</f>
        <v>0</v>
      </c>
      <c r="U53" s="283"/>
    </row>
    <row r="54" spans="2:21" ht="13.05" customHeight="1" thickBot="1">
      <c r="B54" s="282"/>
      <c r="C54" s="48" t="s">
        <v>57</v>
      </c>
      <c r="D54" s="89">
        <v>2</v>
      </c>
      <c r="E54" s="104">
        <f>'PROJECT SELECTION'!$C$18*'BY PROJECT TOOLS &amp; MATERIALS'!D54</f>
        <v>0</v>
      </c>
      <c r="F54" s="255"/>
      <c r="G54" s="274"/>
      <c r="H54" s="506" t="s">
        <v>232</v>
      </c>
      <c r="I54" s="517"/>
      <c r="J54" s="507"/>
      <c r="K54" s="254"/>
      <c r="L54" s="282"/>
      <c r="M54" s="48" t="s">
        <v>45</v>
      </c>
      <c r="N54" s="89">
        <v>4</v>
      </c>
      <c r="O54" s="108">
        <f>'PROJECT SELECTION'!$I$18*'BY PROJECT TOOLS &amp; MATERIALS'!N54</f>
        <v>0</v>
      </c>
      <c r="P54" s="256"/>
      <c r="Q54" s="243"/>
      <c r="R54" s="48" t="s">
        <v>283</v>
      </c>
      <c r="S54" s="89">
        <v>1</v>
      </c>
      <c r="T54" s="108">
        <f>'PROJECT SELECTION'!$L$18*'BY PROJECT TOOLS &amp; MATERIALS'!S54</f>
        <v>0</v>
      </c>
      <c r="U54" s="283"/>
    </row>
    <row r="55" spans="2:21" ht="13.05" customHeight="1" thickBot="1">
      <c r="B55" s="282"/>
      <c r="C55" s="48" t="s">
        <v>83</v>
      </c>
      <c r="D55" s="89">
        <v>1</v>
      </c>
      <c r="E55" s="104">
        <f>'PROJECT SELECTION'!$C$18*'BY PROJECT TOOLS &amp; MATERIALS'!D55</f>
        <v>0</v>
      </c>
      <c r="F55" s="255"/>
      <c r="G55" s="274"/>
      <c r="H55" s="6" t="s">
        <v>5</v>
      </c>
      <c r="I55" s="7" t="s">
        <v>6</v>
      </c>
      <c r="J55" s="8" t="s">
        <v>78</v>
      </c>
      <c r="K55" s="254"/>
      <c r="L55" s="282"/>
      <c r="M55" s="48" t="s">
        <v>46</v>
      </c>
      <c r="N55" s="89">
        <v>2</v>
      </c>
      <c r="O55" s="108">
        <f>'PROJECT SELECTION'!$I$18*'BY PROJECT TOOLS &amp; MATERIALS'!N55</f>
        <v>0</v>
      </c>
      <c r="P55" s="256"/>
      <c r="Q55" s="243"/>
      <c r="R55" s="21" t="s">
        <v>269</v>
      </c>
      <c r="S55" s="89">
        <v>1</v>
      </c>
      <c r="T55" s="108">
        <f>'PROJECT SELECTION'!$L$18*'BY PROJECT TOOLS &amp; MATERIALS'!S55</f>
        <v>0</v>
      </c>
      <c r="U55" s="283"/>
    </row>
    <row r="56" spans="2:21" ht="13.05" customHeight="1">
      <c r="B56" s="282"/>
      <c r="C56" s="48" t="s">
        <v>97</v>
      </c>
      <c r="D56" s="89">
        <v>2</v>
      </c>
      <c r="E56" s="104">
        <f>'PROJECT SELECTION'!$C$18*'BY PROJECT TOOLS &amp; MATERIALS'!D56</f>
        <v>0</v>
      </c>
      <c r="F56" s="255"/>
      <c r="G56" s="274"/>
      <c r="H56" s="43" t="s">
        <v>32</v>
      </c>
      <c r="I56" s="94">
        <v>3</v>
      </c>
      <c r="J56" s="103">
        <f>'PROJECT SELECTION'!$F$19*'BY PROJECT TOOLS &amp; MATERIALS'!I56</f>
        <v>0</v>
      </c>
      <c r="K56" s="255"/>
      <c r="L56" s="282"/>
      <c r="M56" s="48" t="s">
        <v>40</v>
      </c>
      <c r="N56" s="89">
        <v>2</v>
      </c>
      <c r="O56" s="108">
        <f>'PROJECT SELECTION'!$I$18*'BY PROJECT TOOLS &amp; MATERIALS'!N56</f>
        <v>0</v>
      </c>
      <c r="P56" s="256"/>
      <c r="Q56" s="243"/>
      <c r="R56" s="21" t="s">
        <v>270</v>
      </c>
      <c r="S56" s="89">
        <v>1</v>
      </c>
      <c r="T56" s="108">
        <f>'PROJECT SELECTION'!$L$18*'BY PROJECT TOOLS &amp; MATERIALS'!S56</f>
        <v>0</v>
      </c>
      <c r="U56" s="283"/>
    </row>
    <row r="57" spans="2:21" ht="13.05" customHeight="1">
      <c r="B57" s="282"/>
      <c r="C57" s="48" t="s">
        <v>95</v>
      </c>
      <c r="D57" s="89">
        <v>4</v>
      </c>
      <c r="E57" s="104">
        <f>'PROJECT SELECTION'!$C$18*'BY PROJECT TOOLS &amp; MATERIALS'!D57</f>
        <v>0</v>
      </c>
      <c r="F57" s="255"/>
      <c r="G57" s="274"/>
      <c r="H57" s="151" t="s">
        <v>33</v>
      </c>
      <c r="I57" s="93">
        <v>2</v>
      </c>
      <c r="J57" s="104">
        <f>'PROJECT SELECTION'!$F$19*'BY PROJECT TOOLS &amp; MATERIALS'!I57</f>
        <v>0</v>
      </c>
      <c r="K57" s="255"/>
      <c r="L57" s="282"/>
      <c r="M57" s="48" t="s">
        <v>39</v>
      </c>
      <c r="N57" s="89">
        <v>2</v>
      </c>
      <c r="O57" s="108">
        <f>'PROJECT SELECTION'!$I$18*'BY PROJECT TOOLS &amp; MATERIALS'!N57</f>
        <v>0</v>
      </c>
      <c r="P57" s="256"/>
      <c r="Q57" s="243"/>
      <c r="R57" s="21" t="s">
        <v>271</v>
      </c>
      <c r="S57" s="89">
        <v>4</v>
      </c>
      <c r="T57" s="108">
        <f>'PROJECT SELECTION'!$L$18*'BY PROJECT TOOLS &amp; MATERIALS'!S57</f>
        <v>0</v>
      </c>
      <c r="U57" s="283"/>
    </row>
    <row r="58" spans="2:21" ht="13.05" customHeight="1">
      <c r="B58" s="282"/>
      <c r="C58" s="48" t="s">
        <v>96</v>
      </c>
      <c r="D58" s="89">
        <v>6</v>
      </c>
      <c r="E58" s="104">
        <f>'PROJECT SELECTION'!$C$18*'BY PROJECT TOOLS &amp; MATERIALS'!D58</f>
        <v>0</v>
      </c>
      <c r="F58" s="255"/>
      <c r="G58" s="282"/>
      <c r="H58" s="151" t="s">
        <v>34</v>
      </c>
      <c r="I58" s="93">
        <v>4</v>
      </c>
      <c r="J58" s="104">
        <f>'PROJECT SELECTION'!$F$19*'BY PROJECT TOOLS &amp; MATERIALS'!I58</f>
        <v>0</v>
      </c>
      <c r="K58" s="255"/>
      <c r="L58" s="282"/>
      <c r="M58" s="48" t="s">
        <v>47</v>
      </c>
      <c r="N58" s="89">
        <v>4</v>
      </c>
      <c r="O58" s="108">
        <f>'PROJECT SELECTION'!$I$18*'BY PROJECT TOOLS &amp; MATERIALS'!N58</f>
        <v>0</v>
      </c>
      <c r="P58" s="256"/>
      <c r="Q58" s="243"/>
      <c r="R58" s="21" t="s">
        <v>205</v>
      </c>
      <c r="S58" s="89">
        <v>2</v>
      </c>
      <c r="T58" s="108">
        <f>'PROJECT SELECTION'!$L$18*'BY PROJECT TOOLS &amp; MATERIALS'!S58</f>
        <v>0</v>
      </c>
      <c r="U58" s="283"/>
    </row>
    <row r="59" spans="2:21" ht="13.05" customHeight="1">
      <c r="B59" s="282"/>
      <c r="C59" s="48" t="s">
        <v>98</v>
      </c>
      <c r="D59" s="89">
        <v>4</v>
      </c>
      <c r="E59" s="104">
        <f>'PROJECT SELECTION'!$C$18*'BY PROJECT TOOLS &amp; MATERIALS'!D59</f>
        <v>0</v>
      </c>
      <c r="F59" s="255"/>
      <c r="G59" s="282"/>
      <c r="H59" s="151" t="s">
        <v>35</v>
      </c>
      <c r="I59" s="93">
        <v>1</v>
      </c>
      <c r="J59" s="104">
        <f>'PROJECT SELECTION'!$F$19*'BY PROJECT TOOLS &amp; MATERIALS'!I59</f>
        <v>0</v>
      </c>
      <c r="K59" s="255"/>
      <c r="L59" s="282"/>
      <c r="M59" s="48" t="s">
        <v>57</v>
      </c>
      <c r="N59" s="89">
        <v>3</v>
      </c>
      <c r="O59" s="108">
        <f>'PROJECT SELECTION'!$I$18*'BY PROJECT TOOLS &amp; MATERIALS'!N59</f>
        <v>0</v>
      </c>
      <c r="P59" s="256"/>
      <c r="Q59" s="243"/>
      <c r="R59" s="21" t="s">
        <v>206</v>
      </c>
      <c r="S59" s="89">
        <v>1</v>
      </c>
      <c r="T59" s="108">
        <f>'PROJECT SELECTION'!$L$18*'BY PROJECT TOOLS &amp; MATERIALS'!S59</f>
        <v>0</v>
      </c>
      <c r="U59" s="283"/>
    </row>
    <row r="60" spans="2:21" ht="13.05" customHeight="1">
      <c r="B60" s="282"/>
      <c r="C60" s="48" t="s">
        <v>99</v>
      </c>
      <c r="D60" s="89">
        <v>3</v>
      </c>
      <c r="E60" s="104">
        <f>'PROJECT SELECTION'!$C$18*'BY PROJECT TOOLS &amp; MATERIALS'!D60</f>
        <v>0</v>
      </c>
      <c r="F60" s="255"/>
      <c r="G60" s="282"/>
      <c r="H60" s="12" t="s">
        <v>36</v>
      </c>
      <c r="I60" s="93">
        <v>2</v>
      </c>
      <c r="J60" s="104">
        <f>'PROJECT SELECTION'!$F$19*'BY PROJECT TOOLS &amp; MATERIALS'!I60</f>
        <v>0</v>
      </c>
      <c r="K60" s="255"/>
      <c r="L60" s="282"/>
      <c r="M60" s="48" t="s">
        <v>84</v>
      </c>
      <c r="N60" s="89">
        <v>4</v>
      </c>
      <c r="O60" s="108">
        <f>'PROJECT SELECTION'!$I$18*'BY PROJECT TOOLS &amp; MATERIALS'!N60</f>
        <v>0</v>
      </c>
      <c r="P60" s="256"/>
      <c r="Q60" s="340"/>
      <c r="R60" s="21" t="s">
        <v>272</v>
      </c>
      <c r="S60" s="89">
        <v>1</v>
      </c>
      <c r="T60" s="108">
        <f>'PROJECT SELECTION'!$L$18*'BY PROJECT TOOLS &amp; MATERIALS'!S60</f>
        <v>0</v>
      </c>
      <c r="U60" s="283"/>
    </row>
    <row r="61" spans="2:21" ht="13.05" customHeight="1">
      <c r="B61" s="282"/>
      <c r="C61" s="48" t="s">
        <v>100</v>
      </c>
      <c r="D61" s="89">
        <v>2</v>
      </c>
      <c r="E61" s="104">
        <f>'PROJECT SELECTION'!$C$18*'BY PROJECT TOOLS &amp; MATERIALS'!D61</f>
        <v>0</v>
      </c>
      <c r="F61" s="255"/>
      <c r="G61" s="282"/>
      <c r="H61" s="12" t="s">
        <v>37</v>
      </c>
      <c r="I61" s="93">
        <v>2</v>
      </c>
      <c r="J61" s="104">
        <f>'PROJECT SELECTION'!$F$19*'BY PROJECT TOOLS &amp; MATERIALS'!I61</f>
        <v>0</v>
      </c>
      <c r="K61" s="255"/>
      <c r="L61" s="282"/>
      <c r="M61" s="12" t="s">
        <v>101</v>
      </c>
      <c r="N61" s="89">
        <v>4</v>
      </c>
      <c r="O61" s="108">
        <f>'PROJECT SELECTION'!$I$18*'BY PROJECT TOOLS &amp; MATERIALS'!N61</f>
        <v>0</v>
      </c>
      <c r="P61" s="256"/>
      <c r="Q61" s="243"/>
      <c r="R61" s="21" t="s">
        <v>273</v>
      </c>
      <c r="S61" s="89">
        <v>2</v>
      </c>
      <c r="T61" s="108">
        <f>'PROJECT SELECTION'!$L$18*'BY PROJECT TOOLS &amp; MATERIALS'!S61</f>
        <v>0</v>
      </c>
      <c r="U61" s="283"/>
    </row>
    <row r="62" spans="2:21" ht="13.05" customHeight="1" thickBot="1">
      <c r="B62" s="282"/>
      <c r="C62" s="12" t="s">
        <v>11</v>
      </c>
      <c r="D62" s="93">
        <v>1</v>
      </c>
      <c r="E62" s="104">
        <f>'PROJECT SELECTION'!$C$18*'BY PROJECT TOOLS &amp; MATERIALS'!D62</f>
        <v>0</v>
      </c>
      <c r="F62" s="255"/>
      <c r="G62" s="282"/>
      <c r="H62" s="12" t="s">
        <v>84</v>
      </c>
      <c r="I62" s="89">
        <v>2</v>
      </c>
      <c r="J62" s="104">
        <f>'PROJECT SELECTION'!$F$19*'BY PROJECT TOOLS &amp; MATERIALS'!I62</f>
        <v>0</v>
      </c>
      <c r="K62" s="255"/>
      <c r="L62" s="282"/>
      <c r="M62" s="48" t="s">
        <v>20</v>
      </c>
      <c r="N62" s="89">
        <v>4</v>
      </c>
      <c r="O62" s="108">
        <f>'PROJECT SELECTION'!$I$18*'BY PROJECT TOOLS &amp; MATERIALS'!N62</f>
        <v>0</v>
      </c>
      <c r="P62" s="256"/>
      <c r="Q62" s="243"/>
      <c r="R62" s="25" t="s">
        <v>84</v>
      </c>
      <c r="S62" s="90">
        <v>2</v>
      </c>
      <c r="T62" s="109">
        <f>'PROJECT SELECTION'!$L$18*'BY PROJECT TOOLS &amp; MATERIALS'!S62</f>
        <v>0</v>
      </c>
      <c r="U62" s="283"/>
    </row>
    <row r="63" spans="2:21" ht="13.05" customHeight="1" thickBot="1">
      <c r="B63" s="282"/>
      <c r="C63" s="12" t="s">
        <v>14</v>
      </c>
      <c r="D63" s="93">
        <v>16</v>
      </c>
      <c r="E63" s="104">
        <f>'PROJECT SELECTION'!$C$18*'BY PROJECT TOOLS &amp; MATERIALS'!D63</f>
        <v>0</v>
      </c>
      <c r="F63" s="255"/>
      <c r="G63" s="282"/>
      <c r="H63" s="48" t="s">
        <v>190</v>
      </c>
      <c r="I63" s="89">
        <v>4</v>
      </c>
      <c r="J63" s="104">
        <f>'PROJECT SELECTION'!$F$19*'BY PROJECT TOOLS &amp; MATERIALS'!I63</f>
        <v>0</v>
      </c>
      <c r="K63" s="255"/>
      <c r="L63" s="282"/>
      <c r="M63" s="48" t="s">
        <v>13</v>
      </c>
      <c r="N63" s="89">
        <v>7</v>
      </c>
      <c r="O63" s="108">
        <f>'PROJECT SELECTION'!$I$18*'BY PROJECT TOOLS &amp; MATERIALS'!N63</f>
        <v>0</v>
      </c>
      <c r="P63" s="256"/>
      <c r="Q63" s="243"/>
      <c r="R63" s="42"/>
      <c r="S63" s="42"/>
      <c r="T63" s="42"/>
      <c r="U63" s="283"/>
    </row>
    <row r="64" spans="2:21" ht="13.05" customHeight="1">
      <c r="B64" s="282"/>
      <c r="C64" s="12" t="s">
        <v>15</v>
      </c>
      <c r="D64" s="93">
        <v>16</v>
      </c>
      <c r="E64" s="104">
        <f>'PROJECT SELECTION'!$C$18*'BY PROJECT TOOLS &amp; MATERIALS'!D64</f>
        <v>0</v>
      </c>
      <c r="F64" s="255"/>
      <c r="G64" s="282"/>
      <c r="H64" s="48" t="s">
        <v>191</v>
      </c>
      <c r="I64" s="89">
        <v>4</v>
      </c>
      <c r="J64" s="104">
        <f>'PROJECT SELECTION'!$F$19*'BY PROJECT TOOLS &amp; MATERIALS'!I64</f>
        <v>0</v>
      </c>
      <c r="K64" s="255"/>
      <c r="L64" s="282"/>
      <c r="M64" s="48" t="s">
        <v>52</v>
      </c>
      <c r="N64" s="89">
        <v>4</v>
      </c>
      <c r="O64" s="108">
        <f>'PROJECT SELECTION'!$I$18*'BY PROJECT TOOLS &amp; MATERIALS'!N64</f>
        <v>0</v>
      </c>
      <c r="P64" s="256"/>
      <c r="Q64" s="243"/>
      <c r="R64" s="504" t="s">
        <v>300</v>
      </c>
      <c r="S64" s="518"/>
      <c r="T64" s="505"/>
      <c r="U64" s="283"/>
    </row>
    <row r="65" spans="2:21" ht="13.05" customHeight="1">
      <c r="B65" s="282"/>
      <c r="C65" s="12" t="s">
        <v>16</v>
      </c>
      <c r="D65" s="93">
        <v>16</v>
      </c>
      <c r="E65" s="104">
        <f>'PROJECT SELECTION'!$C$18*'BY PROJECT TOOLS &amp; MATERIALS'!D65</f>
        <v>0</v>
      </c>
      <c r="F65" s="255"/>
      <c r="G65" s="282"/>
      <c r="H65" s="48" t="s">
        <v>193</v>
      </c>
      <c r="I65" s="89">
        <v>2</v>
      </c>
      <c r="J65" s="104">
        <f>'PROJECT SELECTION'!$F$19*'BY PROJECT TOOLS &amp; MATERIALS'!I65</f>
        <v>0</v>
      </c>
      <c r="K65" s="255"/>
      <c r="L65" s="282"/>
      <c r="M65" s="48" t="s">
        <v>8</v>
      </c>
      <c r="N65" s="89">
        <v>24</v>
      </c>
      <c r="O65" s="108">
        <f>'PROJECT SELECTION'!$I$18*'BY PROJECT TOOLS &amp; MATERIALS'!N65</f>
        <v>0</v>
      </c>
      <c r="P65" s="256"/>
      <c r="Q65" s="243"/>
      <c r="R65" s="185" t="s">
        <v>54</v>
      </c>
      <c r="S65" s="184" t="s">
        <v>6</v>
      </c>
      <c r="T65" s="190" t="s">
        <v>78</v>
      </c>
      <c r="U65" s="283"/>
    </row>
    <row r="66" spans="2:21" ht="13.05" customHeight="1" thickBot="1">
      <c r="B66" s="282"/>
      <c r="C66" s="44"/>
      <c r="D66" s="44"/>
      <c r="E66" s="44"/>
      <c r="F66" s="288"/>
      <c r="G66" s="282"/>
      <c r="H66" s="48" t="s">
        <v>192</v>
      </c>
      <c r="I66" s="89">
        <v>2</v>
      </c>
      <c r="J66" s="104">
        <f>'PROJECT SELECTION'!$F$19*'BY PROJECT TOOLS &amp; MATERIALS'!I66</f>
        <v>0</v>
      </c>
      <c r="K66" s="255"/>
      <c r="L66" s="282"/>
      <c r="M66" s="48" t="s">
        <v>245</v>
      </c>
      <c r="N66" s="89">
        <v>3</v>
      </c>
      <c r="O66" s="108">
        <f>'PROJECT SELECTION'!$I$18*'BY PROJECT TOOLS &amp; MATERIALS'!N66</f>
        <v>0</v>
      </c>
      <c r="P66" s="256"/>
      <c r="Q66" s="243"/>
      <c r="R66" s="334" t="s">
        <v>31</v>
      </c>
      <c r="S66" s="174">
        <v>1</v>
      </c>
      <c r="T66" s="335">
        <f>'PROJECT SELECTION'!$L$19*'BY PROJECT TOOLS &amp; MATERIALS'!S66</f>
        <v>0</v>
      </c>
      <c r="U66" s="283"/>
    </row>
    <row r="67" spans="2:21" ht="13.05" customHeight="1" thickBot="1">
      <c r="B67" s="282"/>
      <c r="C67" s="506" t="s">
        <v>604</v>
      </c>
      <c r="D67" s="517"/>
      <c r="E67" s="507"/>
      <c r="F67" s="254"/>
      <c r="G67" s="282"/>
      <c r="H67" s="49" t="s">
        <v>194</v>
      </c>
      <c r="I67" s="90">
        <v>10</v>
      </c>
      <c r="J67" s="105">
        <f>'PROJECT SELECTION'!$F$19*'BY PROJECT TOOLS &amp; MATERIALS'!I67</f>
        <v>0</v>
      </c>
      <c r="K67" s="255"/>
      <c r="L67" s="282"/>
      <c r="M67" s="21" t="s">
        <v>21</v>
      </c>
      <c r="N67" s="89">
        <v>9</v>
      </c>
      <c r="O67" s="108">
        <f>'PROJECT SELECTION'!$I$18*'BY PROJECT TOOLS &amp; MATERIALS'!N67</f>
        <v>0</v>
      </c>
      <c r="P67" s="256"/>
      <c r="Q67" s="243"/>
      <c r="R67" s="334" t="s">
        <v>32</v>
      </c>
      <c r="S67" s="174">
        <v>2</v>
      </c>
      <c r="T67" s="335">
        <f>'PROJECT SELECTION'!$L$19*'BY PROJECT TOOLS &amp; MATERIALS'!S67</f>
        <v>0</v>
      </c>
      <c r="U67" s="283"/>
    </row>
    <row r="68" spans="2:21" ht="13.05" customHeight="1" thickBot="1">
      <c r="B68" s="282"/>
      <c r="C68" s="6" t="s">
        <v>5</v>
      </c>
      <c r="D68" s="7" t="s">
        <v>6</v>
      </c>
      <c r="E68" s="8" t="s">
        <v>78</v>
      </c>
      <c r="F68" s="254"/>
      <c r="G68" s="282"/>
      <c r="H68" s="44"/>
      <c r="I68" s="44"/>
      <c r="J68" s="44"/>
      <c r="K68" s="288"/>
      <c r="L68" s="282"/>
      <c r="M68" s="21" t="s">
        <v>168</v>
      </c>
      <c r="N68" s="89">
        <v>8</v>
      </c>
      <c r="O68" s="108">
        <f>'PROJECT SELECTION'!$I$18*'BY PROJECT TOOLS &amp; MATERIALS'!N68</f>
        <v>0</v>
      </c>
      <c r="P68" s="256"/>
      <c r="Q68" s="341"/>
      <c r="R68" s="334" t="s">
        <v>33</v>
      </c>
      <c r="S68" s="174">
        <v>2</v>
      </c>
      <c r="T68" s="335">
        <f>'PROJECT SELECTION'!$L$19*'BY PROJECT TOOLS &amp; MATERIALS'!S68</f>
        <v>0</v>
      </c>
      <c r="U68" s="283"/>
    </row>
    <row r="69" spans="2:21" ht="13.05" customHeight="1">
      <c r="B69" s="282"/>
      <c r="C69" s="29" t="s">
        <v>32</v>
      </c>
      <c r="D69" s="94">
        <v>3</v>
      </c>
      <c r="E69" s="103">
        <f>'PROJECT SELECTION'!$C$19*'BY PROJECT TOOLS &amp; MATERIALS'!D69</f>
        <v>0</v>
      </c>
      <c r="F69" s="255"/>
      <c r="G69" s="282"/>
      <c r="H69" s="504" t="s">
        <v>288</v>
      </c>
      <c r="I69" s="518"/>
      <c r="J69" s="505"/>
      <c r="K69" s="254"/>
      <c r="L69" s="282"/>
      <c r="M69" s="21" t="s">
        <v>169</v>
      </c>
      <c r="N69" s="89">
        <v>8</v>
      </c>
      <c r="O69" s="108">
        <f>'PROJECT SELECTION'!$I$18*'BY PROJECT TOOLS &amp; MATERIALS'!N69</f>
        <v>0</v>
      </c>
      <c r="P69" s="256"/>
      <c r="Q69" s="341"/>
      <c r="R69" s="334" t="s">
        <v>34</v>
      </c>
      <c r="S69" s="174">
        <v>2</v>
      </c>
      <c r="T69" s="335">
        <f>'PROJECT SELECTION'!$L$19*'BY PROJECT TOOLS &amp; MATERIALS'!S69</f>
        <v>0</v>
      </c>
      <c r="U69" s="283"/>
    </row>
    <row r="70" spans="2:21" ht="13.05" customHeight="1">
      <c r="B70" s="282"/>
      <c r="C70" s="12" t="s">
        <v>33</v>
      </c>
      <c r="D70" s="93">
        <v>2</v>
      </c>
      <c r="E70" s="104">
        <f>'PROJECT SELECTION'!$C$19*'BY PROJECT TOOLS &amp; MATERIALS'!D70</f>
        <v>0</v>
      </c>
      <c r="F70" s="255"/>
      <c r="G70" s="282"/>
      <c r="H70" s="185" t="s">
        <v>5</v>
      </c>
      <c r="I70" s="184" t="s">
        <v>6</v>
      </c>
      <c r="J70" s="186" t="s">
        <v>78</v>
      </c>
      <c r="K70" s="254"/>
      <c r="L70" s="282"/>
      <c r="M70" s="21" t="s">
        <v>170</v>
      </c>
      <c r="N70" s="89">
        <v>8</v>
      </c>
      <c r="O70" s="108">
        <f>'PROJECT SELECTION'!$I$18*'BY PROJECT TOOLS &amp; MATERIALS'!N70</f>
        <v>0</v>
      </c>
      <c r="P70" s="256"/>
      <c r="Q70" s="341"/>
      <c r="R70" s="334" t="s">
        <v>35</v>
      </c>
      <c r="S70" s="174">
        <v>1</v>
      </c>
      <c r="T70" s="335">
        <f>'PROJECT SELECTION'!$L$19*'BY PROJECT TOOLS &amp; MATERIALS'!S70</f>
        <v>0</v>
      </c>
      <c r="U70" s="283"/>
    </row>
    <row r="71" spans="2:21" ht="13.05" customHeight="1">
      <c r="B71" s="282"/>
      <c r="C71" s="12" t="s">
        <v>34</v>
      </c>
      <c r="D71" s="93">
        <v>3</v>
      </c>
      <c r="E71" s="104">
        <f>'PROJECT SELECTION'!$C$19*'BY PROJECT TOOLS &amp; MATERIALS'!D71</f>
        <v>0</v>
      </c>
      <c r="F71" s="255"/>
      <c r="G71" s="282"/>
      <c r="H71" s="12" t="s">
        <v>347</v>
      </c>
      <c r="I71" s="93">
        <v>3</v>
      </c>
      <c r="J71" s="104">
        <f>'PROJECT SELECTION'!$F$20*'BY PROJECT TOOLS &amp; MATERIALS'!I71</f>
        <v>0</v>
      </c>
      <c r="K71" s="255"/>
      <c r="L71" s="282"/>
      <c r="M71" s="21" t="s">
        <v>404</v>
      </c>
      <c r="N71" s="89">
        <v>5</v>
      </c>
      <c r="O71" s="108">
        <f>'PROJECT SELECTION'!$I$18*'BY PROJECT TOOLS &amp; MATERIALS'!N71</f>
        <v>0</v>
      </c>
      <c r="P71" s="256"/>
      <c r="Q71" s="341"/>
      <c r="R71" s="336" t="s">
        <v>36</v>
      </c>
      <c r="S71" s="174">
        <v>1</v>
      </c>
      <c r="T71" s="335">
        <f>'PROJECT SELECTION'!$L$19*'BY PROJECT TOOLS &amp; MATERIALS'!S71</f>
        <v>0</v>
      </c>
      <c r="U71" s="283"/>
    </row>
    <row r="72" spans="2:21" ht="13.05" customHeight="1">
      <c r="B72" s="282"/>
      <c r="C72" s="12" t="s">
        <v>35</v>
      </c>
      <c r="D72" s="93">
        <v>1</v>
      </c>
      <c r="E72" s="104">
        <f>'PROJECT SELECTION'!$C$19*'BY PROJECT TOOLS &amp; MATERIALS'!D72</f>
        <v>0</v>
      </c>
      <c r="F72" s="255"/>
      <c r="G72" s="282"/>
      <c r="H72" s="12" t="s">
        <v>348</v>
      </c>
      <c r="I72" s="93">
        <v>3</v>
      </c>
      <c r="J72" s="104">
        <f>'PROJECT SELECTION'!$F$20*'BY PROJECT TOOLS &amp; MATERIALS'!I72</f>
        <v>0</v>
      </c>
      <c r="K72" s="255"/>
      <c r="L72" s="282"/>
      <c r="M72" s="21" t="s">
        <v>25</v>
      </c>
      <c r="N72" s="89">
        <v>14</v>
      </c>
      <c r="O72" s="108">
        <f>'PROJECT SELECTION'!$I$18*'BY PROJECT TOOLS &amp; MATERIALS'!N72</f>
        <v>0</v>
      </c>
      <c r="P72" s="256"/>
      <c r="Q72" s="341"/>
      <c r="R72" s="308" t="s">
        <v>37</v>
      </c>
      <c r="S72" s="174">
        <v>2</v>
      </c>
      <c r="T72" s="335">
        <f>'PROJECT SELECTION'!$L$19*'BY PROJECT TOOLS &amp; MATERIALS'!S72</f>
        <v>0</v>
      </c>
      <c r="U72" s="283"/>
    </row>
    <row r="73" spans="2:21" ht="13.05" customHeight="1">
      <c r="B73" s="282"/>
      <c r="C73" s="12" t="s">
        <v>36</v>
      </c>
      <c r="D73" s="93">
        <v>2</v>
      </c>
      <c r="E73" s="104">
        <f>'PROJECT SELECTION'!$C$19*'BY PROJECT TOOLS &amp; MATERIALS'!D73</f>
        <v>0</v>
      </c>
      <c r="F73" s="255"/>
      <c r="G73" s="282"/>
      <c r="H73" s="12" t="s">
        <v>350</v>
      </c>
      <c r="I73" s="93">
        <v>1</v>
      </c>
      <c r="J73" s="104">
        <f>'PROJECT SELECTION'!$F$20*'BY PROJECT TOOLS &amp; MATERIALS'!I73</f>
        <v>0</v>
      </c>
      <c r="K73" s="255"/>
      <c r="L73" s="282"/>
      <c r="M73" s="21" t="s">
        <v>26</v>
      </c>
      <c r="N73" s="89">
        <v>4</v>
      </c>
      <c r="O73" s="108">
        <f>'PROJECT SELECTION'!$I$18*'BY PROJECT TOOLS &amp; MATERIALS'!N73</f>
        <v>0</v>
      </c>
      <c r="P73" s="256"/>
      <c r="Q73" s="341"/>
      <c r="R73" s="308" t="s">
        <v>57</v>
      </c>
      <c r="S73" s="174">
        <v>2</v>
      </c>
      <c r="T73" s="335">
        <f>'PROJECT SELECTION'!$L$19*'BY PROJECT TOOLS &amp; MATERIALS'!S73</f>
        <v>0</v>
      </c>
      <c r="U73" s="283"/>
    </row>
    <row r="74" spans="2:21" ht="13.05" customHeight="1">
      <c r="B74" s="282"/>
      <c r="C74" s="12" t="s">
        <v>37</v>
      </c>
      <c r="D74" s="93">
        <v>2</v>
      </c>
      <c r="E74" s="104">
        <f>'PROJECT SELECTION'!$C$19*'BY PROJECT TOOLS &amp; MATERIALS'!D74</f>
        <v>0</v>
      </c>
      <c r="F74" s="255"/>
      <c r="G74" s="282"/>
      <c r="H74" s="12" t="s">
        <v>351</v>
      </c>
      <c r="I74" s="93">
        <v>2</v>
      </c>
      <c r="J74" s="104">
        <f>'PROJECT SELECTION'!$F$20*'BY PROJECT TOOLS &amp; MATERIALS'!I74</f>
        <v>0</v>
      </c>
      <c r="K74" s="255"/>
      <c r="L74" s="282"/>
      <c r="M74" s="21" t="s">
        <v>171</v>
      </c>
      <c r="N74" s="89">
        <v>1</v>
      </c>
      <c r="O74" s="108">
        <f>'PROJECT SELECTION'!$I$18*'BY PROJECT TOOLS &amp; MATERIALS'!N74</f>
        <v>0</v>
      </c>
      <c r="P74" s="256"/>
      <c r="Q74" s="341"/>
      <c r="R74" s="151" t="s">
        <v>84</v>
      </c>
      <c r="S74" s="174">
        <v>1</v>
      </c>
      <c r="T74" s="335">
        <f>'PROJECT SELECTION'!$L$19*'BY PROJECT TOOLS &amp; MATERIALS'!S74</f>
        <v>0</v>
      </c>
      <c r="U74" s="283"/>
    </row>
    <row r="75" spans="2:21" ht="13.05" customHeight="1">
      <c r="B75" s="282"/>
      <c r="C75" s="12" t="s">
        <v>27</v>
      </c>
      <c r="D75" s="93">
        <v>2</v>
      </c>
      <c r="E75" s="104">
        <f>'PROJECT SELECTION'!$C$19*'BY PROJECT TOOLS &amp; MATERIALS'!D75</f>
        <v>0</v>
      </c>
      <c r="F75" s="255"/>
      <c r="G75" s="282"/>
      <c r="H75" s="12" t="s">
        <v>88</v>
      </c>
      <c r="I75" s="93">
        <v>3</v>
      </c>
      <c r="J75" s="104">
        <f>'PROJECT SELECTION'!$F$20*'BY PROJECT TOOLS &amp; MATERIALS'!I75</f>
        <v>0</v>
      </c>
      <c r="K75" s="255"/>
      <c r="L75" s="282"/>
      <c r="M75" s="21" t="s">
        <v>244</v>
      </c>
      <c r="N75" s="89">
        <v>1</v>
      </c>
      <c r="O75" s="108">
        <f>'PROJECT SELECTION'!$I$18*'BY PROJECT TOOLS &amp; MATERIALS'!N75</f>
        <v>0</v>
      </c>
      <c r="P75" s="256"/>
      <c r="Q75" s="341"/>
      <c r="R75" s="308" t="s">
        <v>303</v>
      </c>
      <c r="S75" s="174">
        <v>1</v>
      </c>
      <c r="T75" s="335">
        <f>'PROJECT SELECTION'!$L$19*'BY PROJECT TOOLS &amp; MATERIALS'!S75</f>
        <v>0</v>
      </c>
      <c r="U75" s="283"/>
    </row>
    <row r="76" spans="2:21" ht="13.05" customHeight="1" thickBot="1">
      <c r="B76" s="282"/>
      <c r="C76" s="12" t="s">
        <v>39</v>
      </c>
      <c r="D76" s="89">
        <v>1</v>
      </c>
      <c r="E76" s="104">
        <f>'PROJECT SELECTION'!$C$19*'BY PROJECT TOOLS &amp; MATERIALS'!D76</f>
        <v>0</v>
      </c>
      <c r="F76" s="255"/>
      <c r="G76" s="282"/>
      <c r="H76" s="13" t="s">
        <v>352</v>
      </c>
      <c r="I76" s="95">
        <v>2</v>
      </c>
      <c r="J76" s="105">
        <f>'PROJECT SELECTION'!$F$20*'BY PROJECT TOOLS &amp; MATERIALS'!I76</f>
        <v>0</v>
      </c>
      <c r="K76" s="255"/>
      <c r="L76" s="282"/>
      <c r="M76" s="25" t="s">
        <v>245</v>
      </c>
      <c r="N76" s="90">
        <v>3</v>
      </c>
      <c r="O76" s="109">
        <f>'PROJECT SELECTION'!$I$18*'BY PROJECT TOOLS &amp; MATERIALS'!N76</f>
        <v>0</v>
      </c>
      <c r="P76" s="256"/>
      <c r="Q76" s="341"/>
      <c r="R76" s="308" t="s">
        <v>40</v>
      </c>
      <c r="S76" s="174">
        <v>4</v>
      </c>
      <c r="T76" s="335">
        <f>'PROJECT SELECTION'!$L$19*'BY PROJECT TOOLS &amp; MATERIALS'!S76</f>
        <v>0</v>
      </c>
      <c r="U76" s="283"/>
    </row>
    <row r="77" spans="2:21" ht="13.05" customHeight="1" thickBot="1">
      <c r="B77" s="282"/>
      <c r="C77" s="12" t="s">
        <v>48</v>
      </c>
      <c r="D77" s="89">
        <v>1</v>
      </c>
      <c r="E77" s="104">
        <f>'PROJECT SELECTION'!$C$19*'BY PROJECT TOOLS &amp; MATERIALS'!D77</f>
        <v>0</v>
      </c>
      <c r="F77" s="255"/>
      <c r="G77" s="282"/>
      <c r="H77" s="9"/>
      <c r="I77" s="44"/>
      <c r="J77" s="44"/>
      <c r="K77" s="288"/>
      <c r="L77" s="282"/>
      <c r="M77" s="44"/>
      <c r="N77" s="44"/>
      <c r="O77" s="44"/>
      <c r="P77" s="288"/>
      <c r="Q77" s="282"/>
      <c r="R77" s="308" t="s">
        <v>49</v>
      </c>
      <c r="S77" s="337">
        <v>1</v>
      </c>
      <c r="T77" s="335">
        <f>'PROJECT SELECTION'!$L$19*'BY PROJECT TOOLS &amp; MATERIALS'!S77</f>
        <v>0</v>
      </c>
      <c r="U77" s="283"/>
    </row>
    <row r="78" spans="2:21" ht="13.05" customHeight="1" thickBot="1">
      <c r="B78" s="282"/>
      <c r="C78" s="48" t="s">
        <v>57</v>
      </c>
      <c r="D78" s="89">
        <v>2</v>
      </c>
      <c r="E78" s="104">
        <f>'PROJECT SELECTION'!$C$19*'BY PROJECT TOOLS &amp; MATERIALS'!D78</f>
        <v>0</v>
      </c>
      <c r="F78" s="255"/>
      <c r="G78" s="282"/>
      <c r="H78" s="504" t="s">
        <v>362</v>
      </c>
      <c r="I78" s="518"/>
      <c r="J78" s="505"/>
      <c r="K78" s="254"/>
      <c r="L78" s="282"/>
      <c r="M78" s="506" t="s">
        <v>248</v>
      </c>
      <c r="N78" s="517"/>
      <c r="O78" s="507"/>
      <c r="P78" s="254"/>
      <c r="Q78" s="282"/>
      <c r="R78" s="308" t="s">
        <v>304</v>
      </c>
      <c r="S78" s="337">
        <v>1</v>
      </c>
      <c r="T78" s="335">
        <f>'PROJECT SELECTION'!$L$19*'BY PROJECT TOOLS &amp; MATERIALS'!S78</f>
        <v>0</v>
      </c>
      <c r="U78" s="283"/>
    </row>
    <row r="79" spans="2:21" ht="13.05" customHeight="1" thickBot="1">
      <c r="B79" s="282"/>
      <c r="C79" s="48" t="s">
        <v>84</v>
      </c>
      <c r="D79" s="89">
        <v>2</v>
      </c>
      <c r="E79" s="104">
        <f>'PROJECT SELECTION'!$C$19*'BY PROJECT TOOLS &amp; MATERIALS'!D79</f>
        <v>0</v>
      </c>
      <c r="F79" s="255"/>
      <c r="G79" s="282"/>
      <c r="H79" s="185" t="s">
        <v>5</v>
      </c>
      <c r="I79" s="184" t="s">
        <v>6</v>
      </c>
      <c r="J79" s="186" t="s">
        <v>78</v>
      </c>
      <c r="K79" s="254"/>
      <c r="L79" s="282"/>
      <c r="M79" s="6" t="s">
        <v>5</v>
      </c>
      <c r="N79" s="7" t="s">
        <v>6</v>
      </c>
      <c r="O79" s="8" t="s">
        <v>78</v>
      </c>
      <c r="P79" s="254"/>
      <c r="Q79" s="282"/>
      <c r="R79" s="151" t="s">
        <v>172</v>
      </c>
      <c r="S79" s="174">
        <v>5</v>
      </c>
      <c r="T79" s="335">
        <f>'PROJECT SELECTION'!$L$19*'BY PROJECT TOOLS &amp; MATERIALS'!S79</f>
        <v>0</v>
      </c>
      <c r="U79" s="283"/>
    </row>
    <row r="80" spans="2:21" ht="13.05" customHeight="1">
      <c r="B80" s="282"/>
      <c r="C80" s="48" t="s">
        <v>97</v>
      </c>
      <c r="D80" s="89">
        <v>2</v>
      </c>
      <c r="E80" s="104">
        <f>'PROJECT SELECTION'!$C$19*'BY PROJECT TOOLS &amp; MATERIALS'!D80</f>
        <v>0</v>
      </c>
      <c r="F80" s="255"/>
      <c r="G80" s="282"/>
      <c r="H80" s="12" t="s">
        <v>41</v>
      </c>
      <c r="I80" s="93">
        <v>1</v>
      </c>
      <c r="J80" s="104">
        <f>'PROJECT SELECTION'!$F$21*'BY PROJECT TOOLS &amp; MATERIALS'!I80</f>
        <v>0</v>
      </c>
      <c r="K80" s="255"/>
      <c r="L80" s="282"/>
      <c r="M80" s="53" t="s">
        <v>32</v>
      </c>
      <c r="N80" s="113">
        <v>12</v>
      </c>
      <c r="O80" s="116">
        <f>'PROJECT SELECTION'!$I$19*'BY PROJECT TOOLS &amp; MATERIALS'!N80</f>
        <v>0</v>
      </c>
      <c r="P80" s="256"/>
      <c r="Q80" s="282"/>
      <c r="R80" s="308" t="s">
        <v>21</v>
      </c>
      <c r="S80" s="174">
        <v>10</v>
      </c>
      <c r="T80" s="335">
        <f>'PROJECT SELECTION'!$L$19*'BY PROJECT TOOLS &amp; MATERIALS'!S80</f>
        <v>0</v>
      </c>
      <c r="U80" s="283"/>
    </row>
    <row r="81" spans="2:21" ht="13.05" customHeight="1">
      <c r="B81" s="282"/>
      <c r="C81" s="48" t="s">
        <v>95</v>
      </c>
      <c r="D81" s="89">
        <v>10</v>
      </c>
      <c r="E81" s="104">
        <f>'PROJECT SELECTION'!$C$19*'BY PROJECT TOOLS &amp; MATERIALS'!D81</f>
        <v>0</v>
      </c>
      <c r="F81" s="255"/>
      <c r="G81" s="282"/>
      <c r="H81" s="12" t="s">
        <v>32</v>
      </c>
      <c r="I81" s="93">
        <v>1</v>
      </c>
      <c r="J81" s="104">
        <f>'PROJECT SELECTION'!$F$21*'BY PROJECT TOOLS &amp; MATERIALS'!I81</f>
        <v>0</v>
      </c>
      <c r="K81" s="255"/>
      <c r="L81" s="282"/>
      <c r="M81" s="48" t="s">
        <v>33</v>
      </c>
      <c r="N81" s="89">
        <v>5</v>
      </c>
      <c r="O81" s="108">
        <f>'PROJECT SELECTION'!$I$19*'BY PROJECT TOOLS &amp; MATERIALS'!N81</f>
        <v>0</v>
      </c>
      <c r="P81" s="256"/>
      <c r="Q81" s="282"/>
      <c r="R81" s="308" t="s">
        <v>304</v>
      </c>
      <c r="S81" s="337">
        <v>1</v>
      </c>
      <c r="T81" s="335">
        <f>'PROJECT SELECTION'!$L$19*'BY PROJECT TOOLS &amp; MATERIALS'!S81</f>
        <v>0</v>
      </c>
      <c r="U81" s="283"/>
    </row>
    <row r="82" spans="2:21" ht="13.05" customHeight="1">
      <c r="B82" s="282"/>
      <c r="C82" s="48" t="s">
        <v>98</v>
      </c>
      <c r="D82" s="89">
        <v>4</v>
      </c>
      <c r="E82" s="104">
        <f>'PROJECT SELECTION'!$C$19*'BY PROJECT TOOLS &amp; MATERIALS'!D82</f>
        <v>0</v>
      </c>
      <c r="F82" s="255"/>
      <c r="G82" s="282"/>
      <c r="H82" s="12" t="s">
        <v>33</v>
      </c>
      <c r="I82" s="93">
        <v>1</v>
      </c>
      <c r="J82" s="104">
        <f>'PROJECT SELECTION'!$F$21*'BY PROJECT TOOLS &amp; MATERIALS'!I82</f>
        <v>0</v>
      </c>
      <c r="K82" s="255"/>
      <c r="L82" s="282"/>
      <c r="M82" s="48" t="s">
        <v>34</v>
      </c>
      <c r="N82" s="89">
        <v>10</v>
      </c>
      <c r="O82" s="108">
        <f>'PROJECT SELECTION'!$I$19*'BY PROJECT TOOLS &amp; MATERIALS'!N82</f>
        <v>0</v>
      </c>
      <c r="P82" s="256"/>
      <c r="Q82" s="282"/>
      <c r="R82" s="296" t="s">
        <v>13</v>
      </c>
      <c r="S82" s="174">
        <v>6</v>
      </c>
      <c r="T82" s="335">
        <f>'PROJECT SELECTION'!$L$19*'BY PROJECT TOOLS &amp; MATERIALS'!S82</f>
        <v>0</v>
      </c>
      <c r="U82" s="283"/>
    </row>
    <row r="83" spans="2:21" ht="13.05" customHeight="1">
      <c r="B83" s="282"/>
      <c r="C83" s="48" t="s">
        <v>99</v>
      </c>
      <c r="D83" s="89">
        <v>3</v>
      </c>
      <c r="E83" s="104">
        <f>'PROJECT SELECTION'!$C$19*'BY PROJECT TOOLS &amp; MATERIALS'!D83</f>
        <v>0</v>
      </c>
      <c r="F83" s="255"/>
      <c r="G83" s="282"/>
      <c r="H83" s="12" t="s">
        <v>34</v>
      </c>
      <c r="I83" s="93">
        <v>1</v>
      </c>
      <c r="J83" s="104">
        <f>'PROJECT SELECTION'!$F$21*'BY PROJECT TOOLS &amp; MATERIALS'!I83</f>
        <v>0</v>
      </c>
      <c r="K83" s="255"/>
      <c r="L83" s="282"/>
      <c r="M83" s="48" t="s">
        <v>49</v>
      </c>
      <c r="N83" s="89">
        <v>1</v>
      </c>
      <c r="O83" s="108">
        <f>'PROJECT SELECTION'!$I$19*'BY PROJECT TOOLS &amp; MATERIALS'!N83</f>
        <v>0</v>
      </c>
      <c r="P83" s="256"/>
      <c r="Q83" s="282"/>
      <c r="R83" s="296" t="s">
        <v>95</v>
      </c>
      <c r="S83" s="174">
        <v>6</v>
      </c>
      <c r="T83" s="335">
        <f>'PROJECT SELECTION'!$L$19*'BY PROJECT TOOLS &amp; MATERIALS'!S83</f>
        <v>0</v>
      </c>
      <c r="U83" s="283"/>
    </row>
    <row r="84" spans="2:21" ht="13.05" customHeight="1">
      <c r="B84" s="282"/>
      <c r="C84" s="48" t="s">
        <v>100</v>
      </c>
      <c r="D84" s="89">
        <v>2</v>
      </c>
      <c r="E84" s="104">
        <f>'PROJECT SELECTION'!$C$19*'BY PROJECT TOOLS &amp; MATERIALS'!D84</f>
        <v>0</v>
      </c>
      <c r="F84" s="255"/>
      <c r="G84" s="282"/>
      <c r="H84" s="12" t="s">
        <v>35</v>
      </c>
      <c r="I84" s="93">
        <v>1</v>
      </c>
      <c r="J84" s="104">
        <f>'PROJECT SELECTION'!$F$21*'BY PROJECT TOOLS &amp; MATERIALS'!I84</f>
        <v>0</v>
      </c>
      <c r="K84" s="255"/>
      <c r="L84" s="282"/>
      <c r="M84" s="48" t="s">
        <v>35</v>
      </c>
      <c r="N84" s="89">
        <v>2</v>
      </c>
      <c r="O84" s="108">
        <f>'PROJECT SELECTION'!$I$19*'BY PROJECT TOOLS &amp; MATERIALS'!N84</f>
        <v>0</v>
      </c>
      <c r="P84" s="256"/>
      <c r="Q84" s="282"/>
      <c r="R84" s="296" t="s">
        <v>305</v>
      </c>
      <c r="S84" s="174">
        <v>6</v>
      </c>
      <c r="T84" s="335">
        <f>'PROJECT SELECTION'!$L$19*'BY PROJECT TOOLS &amp; MATERIALS'!S84</f>
        <v>0</v>
      </c>
      <c r="U84" s="283"/>
    </row>
    <row r="85" spans="2:21" ht="13.05" customHeight="1">
      <c r="B85" s="282"/>
      <c r="C85" s="12" t="s">
        <v>11</v>
      </c>
      <c r="D85" s="93">
        <v>1</v>
      </c>
      <c r="E85" s="104">
        <f>'PROJECT SELECTION'!$C$19*'BY PROJECT TOOLS &amp; MATERIALS'!D85</f>
        <v>0</v>
      </c>
      <c r="F85" s="255"/>
      <c r="G85" s="282"/>
      <c r="H85" s="12" t="s">
        <v>36</v>
      </c>
      <c r="I85" s="93">
        <v>1</v>
      </c>
      <c r="J85" s="104">
        <f>'PROJECT SELECTION'!$F$21*'BY PROJECT TOOLS &amp; MATERIALS'!I85</f>
        <v>0</v>
      </c>
      <c r="K85" s="255"/>
      <c r="L85" s="282"/>
      <c r="M85" s="48" t="s">
        <v>36</v>
      </c>
      <c r="N85" s="89">
        <v>8</v>
      </c>
      <c r="O85" s="108">
        <f>'PROJECT SELECTION'!$I$19*'BY PROJECT TOOLS &amp; MATERIALS'!N85</f>
        <v>0</v>
      </c>
      <c r="P85" s="256"/>
      <c r="Q85" s="282"/>
      <c r="R85" s="296" t="s">
        <v>217</v>
      </c>
      <c r="S85" s="174">
        <v>42</v>
      </c>
      <c r="T85" s="335">
        <f>'PROJECT SELECTION'!$L$19*'BY PROJECT TOOLS &amp; MATERIALS'!S85</f>
        <v>0</v>
      </c>
      <c r="U85" s="283"/>
    </row>
    <row r="86" spans="2:21" ht="13.05" customHeight="1" thickBot="1">
      <c r="B86" s="282"/>
      <c r="C86" s="12" t="s">
        <v>14</v>
      </c>
      <c r="D86" s="93">
        <v>16</v>
      </c>
      <c r="E86" s="104">
        <f>'PROJECT SELECTION'!$C$19*'BY PROJECT TOOLS &amp; MATERIALS'!D86</f>
        <v>0</v>
      </c>
      <c r="F86" s="255"/>
      <c r="G86" s="282"/>
      <c r="H86" s="12" t="s">
        <v>37</v>
      </c>
      <c r="I86" s="93">
        <v>1</v>
      </c>
      <c r="J86" s="104">
        <f>'PROJECT SELECTION'!$F$21*'BY PROJECT TOOLS &amp; MATERIALS'!I86</f>
        <v>0</v>
      </c>
      <c r="K86" s="255"/>
      <c r="L86" s="282"/>
      <c r="M86" s="21" t="s">
        <v>37</v>
      </c>
      <c r="N86" s="89">
        <v>8</v>
      </c>
      <c r="O86" s="108">
        <f>'PROJECT SELECTION'!$I$19*'BY PROJECT TOOLS &amp; MATERIALS'!N86</f>
        <v>0</v>
      </c>
      <c r="P86" s="256"/>
      <c r="Q86" s="282"/>
      <c r="R86" s="313" t="s">
        <v>306</v>
      </c>
      <c r="S86" s="232">
        <v>21</v>
      </c>
      <c r="T86" s="338">
        <f>'PROJECT SELECTION'!$L$19*'BY PROJECT TOOLS &amp; MATERIALS'!S86</f>
        <v>0</v>
      </c>
      <c r="U86" s="283"/>
    </row>
    <row r="87" spans="2:21" ht="13.05" customHeight="1" thickBot="1">
      <c r="B87" s="282"/>
      <c r="C87" s="12" t="s">
        <v>15</v>
      </c>
      <c r="D87" s="93">
        <v>16</v>
      </c>
      <c r="E87" s="104">
        <f>'PROJECT SELECTION'!$C$19*'BY PROJECT TOOLS &amp; MATERIALS'!D87</f>
        <v>0</v>
      </c>
      <c r="F87" s="255"/>
      <c r="G87" s="282"/>
      <c r="H87" s="12" t="s">
        <v>84</v>
      </c>
      <c r="I87" s="89">
        <v>1</v>
      </c>
      <c r="J87" s="104">
        <f>'PROJECT SELECTION'!$F$21*'BY PROJECT TOOLS &amp; MATERIALS'!I87</f>
        <v>0</v>
      </c>
      <c r="K87" s="255"/>
      <c r="L87" s="282"/>
      <c r="M87" s="21" t="s">
        <v>45</v>
      </c>
      <c r="N87" s="89">
        <v>8</v>
      </c>
      <c r="O87" s="108">
        <f>'PROJECT SELECTION'!$I$19*'BY PROJECT TOOLS &amp; MATERIALS'!N87</f>
        <v>0</v>
      </c>
      <c r="P87" s="256"/>
      <c r="Q87" s="282"/>
      <c r="R87" s="44"/>
      <c r="S87" s="44"/>
      <c r="T87" s="44"/>
      <c r="U87" s="283"/>
    </row>
    <row r="88" spans="2:21" ht="13.05" customHeight="1">
      <c r="B88" s="282"/>
      <c r="C88" s="12" t="s">
        <v>16</v>
      </c>
      <c r="D88" s="93">
        <v>16</v>
      </c>
      <c r="E88" s="104">
        <f>'PROJECT SELECTION'!$C$19*'BY PROJECT TOOLS &amp; MATERIALS'!D88</f>
        <v>0</v>
      </c>
      <c r="F88" s="255"/>
      <c r="G88" s="282"/>
      <c r="H88" s="12" t="s">
        <v>38</v>
      </c>
      <c r="I88" s="89">
        <v>1</v>
      </c>
      <c r="J88" s="104">
        <f>'PROJECT SELECTION'!$F$21*'BY PROJECT TOOLS &amp; MATERIALS'!I88</f>
        <v>0</v>
      </c>
      <c r="K88" s="255"/>
      <c r="L88" s="282"/>
      <c r="M88" s="21" t="s">
        <v>46</v>
      </c>
      <c r="N88" s="89">
        <v>5</v>
      </c>
      <c r="O88" s="108">
        <f>'PROJECT SELECTION'!$I$19*'BY PROJECT TOOLS &amp; MATERIALS'!N88</f>
        <v>0</v>
      </c>
      <c r="P88" s="256"/>
      <c r="Q88" s="282"/>
      <c r="R88" s="504" t="s">
        <v>311</v>
      </c>
      <c r="S88" s="518"/>
      <c r="T88" s="505"/>
      <c r="U88" s="283"/>
    </row>
    <row r="89" spans="2:21" ht="13.05" customHeight="1" thickBot="1">
      <c r="B89" s="282"/>
      <c r="C89" s="44"/>
      <c r="D89" s="44"/>
      <c r="E89" s="44"/>
      <c r="F89" s="288"/>
      <c r="G89" s="282"/>
      <c r="H89" s="12" t="s">
        <v>40</v>
      </c>
      <c r="I89" s="89">
        <v>1</v>
      </c>
      <c r="J89" s="104">
        <f>'PROJECT SELECTION'!$F$21*'BY PROJECT TOOLS &amp; MATERIALS'!I89</f>
        <v>0</v>
      </c>
      <c r="K89" s="255"/>
      <c r="L89" s="282"/>
      <c r="M89" s="21" t="s">
        <v>40</v>
      </c>
      <c r="N89" s="89">
        <v>10</v>
      </c>
      <c r="O89" s="108">
        <f>'PROJECT SELECTION'!$I$19*'BY PROJECT TOOLS &amp; MATERIALS'!N89</f>
        <v>0</v>
      </c>
      <c r="P89" s="256"/>
      <c r="Q89" s="282"/>
      <c r="R89" s="185" t="s">
        <v>54</v>
      </c>
      <c r="S89" s="184" t="s">
        <v>6</v>
      </c>
      <c r="T89" s="190" t="s">
        <v>78</v>
      </c>
      <c r="U89" s="283"/>
    </row>
    <row r="90" spans="2:21" ht="13.05" customHeight="1" thickBot="1">
      <c r="B90" s="282"/>
      <c r="C90" s="506" t="s">
        <v>175</v>
      </c>
      <c r="D90" s="517"/>
      <c r="E90" s="507"/>
      <c r="F90" s="254"/>
      <c r="G90" s="282"/>
      <c r="H90" s="203" t="s">
        <v>19</v>
      </c>
      <c r="I90" s="93">
        <v>16</v>
      </c>
      <c r="J90" s="104">
        <f>'PROJECT SELECTION'!$F$21*'BY PROJECT TOOLS &amp; MATERIALS'!I90</f>
        <v>0</v>
      </c>
      <c r="K90" s="255"/>
      <c r="L90" s="282"/>
      <c r="M90" s="21" t="s">
        <v>39</v>
      </c>
      <c r="N90" s="89">
        <v>4</v>
      </c>
      <c r="O90" s="108">
        <f>'PROJECT SELECTION'!$I$19*'BY PROJECT TOOLS &amp; MATERIALS'!N90</f>
        <v>0</v>
      </c>
      <c r="P90" s="256"/>
      <c r="Q90" s="282"/>
      <c r="R90" s="183" t="str">
        <f>TOOLS!X63</f>
        <v>Miter Saw</v>
      </c>
      <c r="S90" s="89">
        <f>TOOLS!Y71</f>
        <v>1</v>
      </c>
      <c r="T90" s="108">
        <f>'PROJECT SELECTION'!$L$20*'BY PROJECT TOOLS &amp; MATERIALS'!S90</f>
        <v>0</v>
      </c>
      <c r="U90" s="283"/>
    </row>
    <row r="91" spans="2:21" ht="13.05" customHeight="1" thickBot="1">
      <c r="B91" s="282"/>
      <c r="C91" s="6" t="s">
        <v>5</v>
      </c>
      <c r="D91" s="7" t="s">
        <v>6</v>
      </c>
      <c r="E91" s="8" t="s">
        <v>78</v>
      </c>
      <c r="F91" s="254"/>
      <c r="G91" s="282"/>
      <c r="H91" s="203" t="s">
        <v>365</v>
      </c>
      <c r="I91" s="93">
        <v>10</v>
      </c>
      <c r="J91" s="104">
        <f>'PROJECT SELECTION'!$F$21*'BY PROJECT TOOLS &amp; MATERIALS'!I91</f>
        <v>0</v>
      </c>
      <c r="K91" s="255"/>
      <c r="L91" s="282"/>
      <c r="M91" s="21" t="s">
        <v>47</v>
      </c>
      <c r="N91" s="89">
        <v>5</v>
      </c>
      <c r="O91" s="108">
        <f>'PROJECT SELECTION'!$I$19*'BY PROJECT TOOLS &amp; MATERIALS'!N91</f>
        <v>0</v>
      </c>
      <c r="P91" s="256"/>
      <c r="Q91" s="282"/>
      <c r="R91" s="183" t="str">
        <f>TOOLS!X64</f>
        <v>Pencil</v>
      </c>
      <c r="S91" s="89">
        <v>2</v>
      </c>
      <c r="T91" s="108">
        <f>'PROJECT SELECTION'!$L$20*'BY PROJECT TOOLS &amp; MATERIALS'!S91</f>
        <v>0</v>
      </c>
      <c r="U91" s="283"/>
    </row>
    <row r="92" spans="2:21" ht="13.05" customHeight="1">
      <c r="B92" s="282"/>
      <c r="C92" s="29" t="s">
        <v>32</v>
      </c>
      <c r="D92" s="94">
        <v>2</v>
      </c>
      <c r="E92" s="103">
        <f>'PROJECT SELECTION'!$C$20*'BY PROJECT TOOLS &amp; MATERIALS'!D92</f>
        <v>0</v>
      </c>
      <c r="F92" s="255"/>
      <c r="G92" s="282"/>
      <c r="H92" s="203" t="s">
        <v>364</v>
      </c>
      <c r="I92" s="93">
        <v>1</v>
      </c>
      <c r="J92" s="104">
        <f>'PROJECT SELECTION'!$F$21*'BY PROJECT TOOLS &amp; MATERIALS'!I92</f>
        <v>0</v>
      </c>
      <c r="K92" s="255"/>
      <c r="L92" s="282"/>
      <c r="M92" s="21" t="s">
        <v>57</v>
      </c>
      <c r="N92" s="89">
        <v>5</v>
      </c>
      <c r="O92" s="108">
        <f>'PROJECT SELECTION'!$I$19*'BY PROJECT TOOLS &amp; MATERIALS'!N92</f>
        <v>0</v>
      </c>
      <c r="P92" s="256"/>
      <c r="Q92" s="282"/>
      <c r="R92" s="183" t="str">
        <f>TOOLS!X65</f>
        <v>Tape Measure</v>
      </c>
      <c r="S92" s="89">
        <v>1</v>
      </c>
      <c r="T92" s="108">
        <f>'PROJECT SELECTION'!$L$20*'BY PROJECT TOOLS &amp; MATERIALS'!S92</f>
        <v>0</v>
      </c>
      <c r="U92" s="283"/>
    </row>
    <row r="93" spans="2:21" ht="13.05" customHeight="1">
      <c r="B93" s="282"/>
      <c r="C93" s="12" t="s">
        <v>33</v>
      </c>
      <c r="D93" s="93">
        <v>1</v>
      </c>
      <c r="E93" s="104">
        <f>'PROJECT SELECTION'!$C$20*'BY PROJECT TOOLS &amp; MATERIALS'!D93</f>
        <v>0</v>
      </c>
      <c r="F93" s="255"/>
      <c r="G93" s="274"/>
      <c r="H93" s="203" t="s">
        <v>180</v>
      </c>
      <c r="I93" s="93">
        <v>4</v>
      </c>
      <c r="J93" s="104">
        <f>'PROJECT SELECTION'!$F$21*'BY PROJECT TOOLS &amp; MATERIALS'!I93</f>
        <v>0</v>
      </c>
      <c r="K93" s="255"/>
      <c r="L93" s="282"/>
      <c r="M93" s="21" t="s">
        <v>84</v>
      </c>
      <c r="N93" s="89">
        <v>8</v>
      </c>
      <c r="O93" s="108">
        <f>'PROJECT SELECTION'!$I$19*'BY PROJECT TOOLS &amp; MATERIALS'!N93</f>
        <v>0</v>
      </c>
      <c r="P93" s="256"/>
      <c r="Q93" s="282"/>
      <c r="R93" s="183" t="str">
        <f>TOOLS!X66</f>
        <v>Safety Glasses</v>
      </c>
      <c r="S93" s="89">
        <v>3</v>
      </c>
      <c r="T93" s="108">
        <f>'PROJECT SELECTION'!$L$20*'BY PROJECT TOOLS &amp; MATERIALS'!S93</f>
        <v>0</v>
      </c>
      <c r="U93" s="283"/>
    </row>
    <row r="94" spans="2:21" ht="13.05" customHeight="1">
      <c r="B94" s="282"/>
      <c r="C94" s="12" t="s">
        <v>34</v>
      </c>
      <c r="D94" s="93">
        <v>2</v>
      </c>
      <c r="E94" s="104">
        <f>'PROJECT SELECTION'!$C$20*'BY PROJECT TOOLS &amp; MATERIALS'!D94</f>
        <v>0</v>
      </c>
      <c r="F94" s="255"/>
      <c r="G94" s="274"/>
      <c r="H94" s="12" t="s">
        <v>50</v>
      </c>
      <c r="I94" s="93">
        <v>4</v>
      </c>
      <c r="J94" s="104">
        <f>'PROJECT SELECTION'!$F$21*'BY PROJECT TOOLS &amp; MATERIALS'!I94</f>
        <v>0</v>
      </c>
      <c r="K94" s="255"/>
      <c r="L94" s="282"/>
      <c r="M94" s="12" t="s">
        <v>201</v>
      </c>
      <c r="N94" s="89">
        <v>48</v>
      </c>
      <c r="O94" s="108">
        <f>'PROJECT SELECTION'!$I$19*'BY PROJECT TOOLS &amp; MATERIALS'!N94</f>
        <v>0</v>
      </c>
      <c r="P94" s="256"/>
      <c r="Q94" s="282"/>
      <c r="R94" s="183" t="str">
        <f>TOOLS!X67</f>
        <v>Carpenter's Square</v>
      </c>
      <c r="S94" s="89">
        <v>1</v>
      </c>
      <c r="T94" s="108">
        <f>'PROJECT SELECTION'!$L$20*'BY PROJECT TOOLS &amp; MATERIALS'!S94</f>
        <v>0</v>
      </c>
      <c r="U94" s="283"/>
    </row>
    <row r="95" spans="2:21" ht="13.05" customHeight="1">
      <c r="B95" s="282"/>
      <c r="C95" s="12" t="s">
        <v>35</v>
      </c>
      <c r="D95" s="93">
        <v>1</v>
      </c>
      <c r="E95" s="104">
        <f>'PROJECT SELECTION'!$C$20*'BY PROJECT TOOLS &amp; MATERIALS'!D95</f>
        <v>0</v>
      </c>
      <c r="F95" s="255"/>
      <c r="G95" s="274"/>
      <c r="H95" s="203" t="s">
        <v>363</v>
      </c>
      <c r="I95" s="93">
        <v>0</v>
      </c>
      <c r="J95" s="104">
        <f>'PROJECT SELECTION'!$F$21*'BY PROJECT TOOLS &amp; MATERIALS'!I95</f>
        <v>0</v>
      </c>
      <c r="K95" s="255"/>
      <c r="L95" s="282"/>
      <c r="M95" s="48" t="s">
        <v>199</v>
      </c>
      <c r="N95" s="89">
        <v>51</v>
      </c>
      <c r="O95" s="108">
        <f>'PROJECT SELECTION'!$I$19*'BY PROJECT TOOLS &amp; MATERIALS'!N95</f>
        <v>0</v>
      </c>
      <c r="P95" s="256"/>
      <c r="Q95" s="282"/>
      <c r="R95" s="48" t="str">
        <f>TOOLS!X68</f>
        <v>Drill</v>
      </c>
      <c r="S95" s="89">
        <v>1</v>
      </c>
      <c r="T95" s="108">
        <f>'PROJECT SELECTION'!$L$20*'BY PROJECT TOOLS &amp; MATERIALS'!S95</f>
        <v>0</v>
      </c>
      <c r="U95" s="283"/>
    </row>
    <row r="96" spans="2:21" ht="13.05" customHeight="1" thickBot="1">
      <c r="B96" s="282"/>
      <c r="C96" s="12" t="s">
        <v>36</v>
      </c>
      <c r="D96" s="93">
        <v>1</v>
      </c>
      <c r="E96" s="104">
        <f>'PROJECT SELECTION'!$C$20*'BY PROJECT TOOLS &amp; MATERIALS'!D96</f>
        <v>0</v>
      </c>
      <c r="F96" s="255"/>
      <c r="G96" s="274"/>
      <c r="H96" s="13" t="s">
        <v>12</v>
      </c>
      <c r="I96" s="95">
        <v>4</v>
      </c>
      <c r="J96" s="105">
        <f>'PROJECT SELECTION'!$F$21*'BY PROJECT TOOLS &amp; MATERIALS'!I96</f>
        <v>0</v>
      </c>
      <c r="K96" s="255"/>
      <c r="L96" s="282"/>
      <c r="M96" s="48" t="s">
        <v>200</v>
      </c>
      <c r="N96" s="89">
        <v>52</v>
      </c>
      <c r="O96" s="108">
        <f>'PROJECT SELECTION'!$I$19*'BY PROJECT TOOLS &amp; MATERIALS'!N96</f>
        <v>0</v>
      </c>
      <c r="P96" s="256"/>
      <c r="Q96" s="282"/>
      <c r="R96" s="21" t="str">
        <f>TOOLS!X69</f>
        <v>Screwdriver Bit</v>
      </c>
      <c r="S96" s="89">
        <v>1</v>
      </c>
      <c r="T96" s="108">
        <f>'PROJECT SELECTION'!$L$20*'BY PROJECT TOOLS &amp; MATERIALS'!S96</f>
        <v>0</v>
      </c>
      <c r="U96" s="283"/>
    </row>
    <row r="97" spans="2:21" ht="13.05" customHeight="1" thickBot="1">
      <c r="B97" s="282"/>
      <c r="C97" s="12" t="s">
        <v>37</v>
      </c>
      <c r="D97" s="93">
        <v>1</v>
      </c>
      <c r="E97" s="104">
        <f>'PROJECT SELECTION'!$C$20*'BY PROJECT TOOLS &amp; MATERIALS'!D97</f>
        <v>0</v>
      </c>
      <c r="F97" s="255"/>
      <c r="G97" s="260"/>
      <c r="H97" s="44"/>
      <c r="I97" s="44"/>
      <c r="J97" s="44"/>
      <c r="K97" s="288"/>
      <c r="L97" s="282"/>
      <c r="M97" s="48" t="s">
        <v>20</v>
      </c>
      <c r="N97" s="89">
        <v>6</v>
      </c>
      <c r="O97" s="108">
        <f>'PROJECT SELECTION'!$I$19*'BY PROJECT TOOLS &amp; MATERIALS'!N97</f>
        <v>0</v>
      </c>
      <c r="P97" s="256"/>
      <c r="Q97" s="282"/>
      <c r="R97" s="21" t="str">
        <f>TOOLS!X70</f>
        <v>Sanding Sponge</v>
      </c>
      <c r="S97" s="89">
        <v>2</v>
      </c>
      <c r="T97" s="108">
        <f>'PROJECT SELECTION'!$L$20*'BY PROJECT TOOLS &amp; MATERIALS'!S97</f>
        <v>0</v>
      </c>
      <c r="U97" s="283"/>
    </row>
    <row r="98" spans="2:21" ht="13.05" customHeight="1">
      <c r="B98" s="282"/>
      <c r="C98" s="48" t="s">
        <v>45</v>
      </c>
      <c r="D98" s="89">
        <v>1</v>
      </c>
      <c r="E98" s="104">
        <f>'PROJECT SELECTION'!$C$20*'BY PROJECT TOOLS &amp; MATERIALS'!D98</f>
        <v>0</v>
      </c>
      <c r="F98" s="255"/>
      <c r="G98" s="282"/>
      <c r="H98" s="504" t="s">
        <v>521</v>
      </c>
      <c r="I98" s="518"/>
      <c r="J98" s="505"/>
      <c r="K98" s="254"/>
      <c r="L98" s="282"/>
      <c r="M98" s="48" t="s">
        <v>10</v>
      </c>
      <c r="N98" s="89">
        <v>12</v>
      </c>
      <c r="O98" s="108">
        <f>'PROJECT SELECTION'!$I$19*'BY PROJECT TOOLS &amp; MATERIALS'!N98</f>
        <v>0</v>
      </c>
      <c r="P98" s="256"/>
      <c r="Q98" s="282"/>
      <c r="R98" s="12" t="e">
        <f>TOOLS!#REF!</f>
        <v>#REF!</v>
      </c>
      <c r="S98" s="89">
        <v>1</v>
      </c>
      <c r="T98" s="108">
        <f>'PROJECT SELECTION'!$L$20*'BY PROJECT TOOLS &amp; MATERIALS'!S98</f>
        <v>0</v>
      </c>
      <c r="U98" s="283"/>
    </row>
    <row r="99" spans="2:21" ht="13.05" customHeight="1">
      <c r="B99" s="282"/>
      <c r="C99" s="12" t="s">
        <v>84</v>
      </c>
      <c r="D99" s="89">
        <v>1</v>
      </c>
      <c r="E99" s="104">
        <f>'PROJECT SELECTION'!$C$20*'BY PROJECT TOOLS &amp; MATERIALS'!D99</f>
        <v>0</v>
      </c>
      <c r="F99" s="255"/>
      <c r="G99" s="282"/>
      <c r="H99" s="185" t="s">
        <v>5</v>
      </c>
      <c r="I99" s="184" t="s">
        <v>6</v>
      </c>
      <c r="J99" s="186" t="s">
        <v>78</v>
      </c>
      <c r="K99" s="254"/>
      <c r="L99" s="282"/>
      <c r="M99" s="48" t="s">
        <v>176</v>
      </c>
      <c r="N99" s="89">
        <v>6</v>
      </c>
      <c r="O99" s="108">
        <f>'PROJECT SELECTION'!$I$19*'BY PROJECT TOOLS &amp; MATERIALS'!N99</f>
        <v>0</v>
      </c>
      <c r="P99" s="256"/>
      <c r="Q99" s="282"/>
      <c r="R99" s="21" t="str">
        <f>TOOLS!X71</f>
        <v xml:space="preserve">Level </v>
      </c>
      <c r="S99" s="89">
        <v>1</v>
      </c>
      <c r="T99" s="108">
        <f>'PROJECT SELECTION'!$L$20*'BY PROJECT TOOLS &amp; MATERIALS'!S99</f>
        <v>0</v>
      </c>
      <c r="U99" s="283"/>
    </row>
    <row r="100" spans="2:21" ht="13.05" customHeight="1">
      <c r="B100" s="282"/>
      <c r="C100" s="12" t="s">
        <v>182</v>
      </c>
      <c r="D100" s="89">
        <v>3</v>
      </c>
      <c r="E100" s="104">
        <f>'PROJECT SELECTION'!$C$20*'BY PROJECT TOOLS &amp; MATERIALS'!D100</f>
        <v>0</v>
      </c>
      <c r="F100" s="255"/>
      <c r="G100" s="282"/>
      <c r="H100" s="183" t="s">
        <v>31</v>
      </c>
      <c r="I100" s="93">
        <v>1</v>
      </c>
      <c r="J100" s="104">
        <f>'PROJECT SELECTION'!$F$22*'BY PROJECT TOOLS &amp; MATERIALS'!I100</f>
        <v>0</v>
      </c>
      <c r="K100" s="255"/>
      <c r="L100" s="282"/>
      <c r="M100" s="21" t="s">
        <v>52</v>
      </c>
      <c r="N100" s="89">
        <v>7</v>
      </c>
      <c r="O100" s="108">
        <f>'PROJECT SELECTION'!$I$19*'BY PROJECT TOOLS &amp; MATERIALS'!N100</f>
        <v>0</v>
      </c>
      <c r="P100" s="256"/>
      <c r="Q100" s="282"/>
      <c r="R100" s="21" t="s">
        <v>272</v>
      </c>
      <c r="S100" s="89">
        <v>1</v>
      </c>
      <c r="T100" s="108">
        <f>'PROJECT SELECTION'!$L$20*'BY PROJECT TOOLS &amp; MATERIALS'!S100</f>
        <v>0</v>
      </c>
      <c r="U100" s="283"/>
    </row>
    <row r="101" spans="2:21" ht="13.05" customHeight="1">
      <c r="B101" s="282"/>
      <c r="C101" s="12" t="s">
        <v>183</v>
      </c>
      <c r="D101" s="89">
        <v>3</v>
      </c>
      <c r="E101" s="104">
        <f>'PROJECT SELECTION'!$C$20*'BY PROJECT TOOLS &amp; MATERIALS'!D101</f>
        <v>0</v>
      </c>
      <c r="F101" s="255"/>
      <c r="G101" s="282"/>
      <c r="H101" s="183" t="s">
        <v>32</v>
      </c>
      <c r="I101" s="93">
        <v>1</v>
      </c>
      <c r="J101" s="104">
        <f>'PROJECT SELECTION'!$F$22*'BY PROJECT TOOLS &amp; MATERIALS'!I101</f>
        <v>0</v>
      </c>
      <c r="K101" s="255"/>
      <c r="L101" s="282"/>
      <c r="M101" s="21" t="s">
        <v>245</v>
      </c>
      <c r="N101" s="89">
        <v>3</v>
      </c>
      <c r="O101" s="108">
        <f>'PROJECT SELECTION'!$I$19*'BY PROJECT TOOLS &amp; MATERIALS'!N101</f>
        <v>0</v>
      </c>
      <c r="P101" s="256"/>
      <c r="Q101" s="282"/>
      <c r="R101" s="21" t="s">
        <v>312</v>
      </c>
      <c r="S101" s="182">
        <v>1</v>
      </c>
      <c r="T101" s="108">
        <f>'PROJECT SELECTION'!$L$20*'BY PROJECT TOOLS &amp; MATERIALS'!S101</f>
        <v>0</v>
      </c>
      <c r="U101" s="283"/>
    </row>
    <row r="102" spans="2:21" ht="13.05" customHeight="1">
      <c r="B102" s="282"/>
      <c r="C102" s="48" t="s">
        <v>184</v>
      </c>
      <c r="D102" s="89">
        <v>6</v>
      </c>
      <c r="E102" s="104">
        <f>'PROJECT SELECTION'!$C$20*'BY PROJECT TOOLS &amp; MATERIALS'!D102</f>
        <v>0</v>
      </c>
      <c r="F102" s="255"/>
      <c r="G102" s="282"/>
      <c r="H102" s="183" t="s">
        <v>33</v>
      </c>
      <c r="I102" s="93">
        <v>1</v>
      </c>
      <c r="J102" s="104">
        <f>'PROJECT SELECTION'!$F$22*'BY PROJECT TOOLS &amp; MATERIALS'!I102</f>
        <v>0</v>
      </c>
      <c r="K102" s="255"/>
      <c r="L102" s="282"/>
      <c r="M102" s="21" t="s">
        <v>263</v>
      </c>
      <c r="N102" s="89">
        <v>1</v>
      </c>
      <c r="O102" s="108">
        <f>'PROJECT SELECTION'!$I$19*'BY PROJECT TOOLS &amp; MATERIALS'!N102</f>
        <v>0</v>
      </c>
      <c r="P102" s="256"/>
      <c r="Q102" s="282"/>
      <c r="R102" s="21" t="s">
        <v>294</v>
      </c>
      <c r="S102" s="182">
        <v>1</v>
      </c>
      <c r="T102" s="108">
        <f>'PROJECT SELECTION'!$L$20*'BY PROJECT TOOLS &amp; MATERIALS'!S102</f>
        <v>0</v>
      </c>
      <c r="U102" s="283"/>
    </row>
    <row r="103" spans="2:21" ht="13.05" customHeight="1">
      <c r="B103" s="282"/>
      <c r="C103" s="48" t="s">
        <v>185</v>
      </c>
      <c r="D103" s="89">
        <v>4</v>
      </c>
      <c r="E103" s="104">
        <f>'PROJECT SELECTION'!$C$20*'BY PROJECT TOOLS &amp; MATERIALS'!D103</f>
        <v>0</v>
      </c>
      <c r="F103" s="255"/>
      <c r="G103" s="282"/>
      <c r="H103" s="183" t="s">
        <v>34</v>
      </c>
      <c r="I103" s="89">
        <v>3</v>
      </c>
      <c r="J103" s="104">
        <f>'PROJECT SELECTION'!$F$22*'BY PROJECT TOOLS &amp; MATERIALS'!I103</f>
        <v>0</v>
      </c>
      <c r="K103" s="255"/>
      <c r="L103" s="282"/>
      <c r="M103" s="21" t="s">
        <v>264</v>
      </c>
      <c r="N103" s="89">
        <v>1</v>
      </c>
      <c r="O103" s="108">
        <f>'PROJECT SELECTION'!$I$19*'BY PROJECT TOOLS &amp; MATERIALS'!N103</f>
        <v>0</v>
      </c>
      <c r="P103" s="256"/>
      <c r="Q103" s="282"/>
      <c r="R103" s="21" t="s">
        <v>293</v>
      </c>
      <c r="S103" s="89">
        <v>1</v>
      </c>
      <c r="T103" s="108">
        <f>'PROJECT SELECTION'!$L$20*'BY PROJECT TOOLS &amp; MATERIALS'!S103</f>
        <v>0</v>
      </c>
      <c r="U103" s="283"/>
    </row>
    <row r="104" spans="2:21" ht="13.05" customHeight="1">
      <c r="B104" s="282"/>
      <c r="C104" s="48" t="s">
        <v>186</v>
      </c>
      <c r="D104" s="89">
        <v>2</v>
      </c>
      <c r="E104" s="104">
        <f>'PROJECT SELECTION'!$C$20*'BY PROJECT TOOLS &amp; MATERIALS'!D104</f>
        <v>0</v>
      </c>
      <c r="F104" s="255"/>
      <c r="G104" s="282"/>
      <c r="H104" s="183" t="s">
        <v>35</v>
      </c>
      <c r="I104" s="89">
        <v>1</v>
      </c>
      <c r="J104" s="104">
        <f>'PROJECT SELECTION'!$F$22*'BY PROJECT TOOLS &amp; MATERIALS'!I104</f>
        <v>0</v>
      </c>
      <c r="K104" s="255"/>
      <c r="L104" s="282"/>
      <c r="M104" s="21" t="s">
        <v>265</v>
      </c>
      <c r="N104" s="89">
        <v>8</v>
      </c>
      <c r="O104" s="108">
        <f>'PROJECT SELECTION'!$I$19*'BY PROJECT TOOLS &amp; MATERIALS'!N104</f>
        <v>0</v>
      </c>
      <c r="P104" s="256"/>
      <c r="Q104" s="282"/>
      <c r="R104" s="21" t="s">
        <v>315</v>
      </c>
      <c r="S104" s="89">
        <v>2</v>
      </c>
      <c r="T104" s="108">
        <f>'PROJECT SELECTION'!$L$20*'BY PROJECT TOOLS &amp; MATERIALS'!S104</f>
        <v>0</v>
      </c>
      <c r="U104" s="283"/>
    </row>
    <row r="105" spans="2:21" ht="13.05" customHeight="1">
      <c r="B105" s="282"/>
      <c r="C105" s="48" t="s">
        <v>187</v>
      </c>
      <c r="D105" s="89">
        <v>8</v>
      </c>
      <c r="E105" s="104">
        <f>'PROJECT SELECTION'!$C$20*'BY PROJECT TOOLS &amp; MATERIALS'!D105</f>
        <v>0</v>
      </c>
      <c r="F105" s="255"/>
      <c r="G105" s="282"/>
      <c r="H105" s="183" t="s">
        <v>36</v>
      </c>
      <c r="I105" s="89">
        <v>1</v>
      </c>
      <c r="J105" s="104">
        <f>'PROJECT SELECTION'!$F$22*'BY PROJECT TOOLS &amp; MATERIALS'!I105</f>
        <v>0</v>
      </c>
      <c r="K105" s="255"/>
      <c r="L105" s="282"/>
      <c r="M105" s="21" t="s">
        <v>249</v>
      </c>
      <c r="N105" s="89">
        <v>1</v>
      </c>
      <c r="O105" s="108">
        <f>'PROJECT SELECTION'!$I$19*'BY PROJECT TOOLS &amp; MATERIALS'!N105</f>
        <v>0</v>
      </c>
      <c r="P105" s="256"/>
      <c r="Q105" s="282"/>
      <c r="R105" s="21" t="s">
        <v>316</v>
      </c>
      <c r="S105" s="182">
        <v>2</v>
      </c>
      <c r="T105" s="108">
        <f>'PROJECT SELECTION'!$L$20*'BY PROJECT TOOLS &amp; MATERIALS'!S105</f>
        <v>0</v>
      </c>
      <c r="U105" s="283"/>
    </row>
    <row r="106" spans="2:21" ht="13.05" customHeight="1" thickBot="1">
      <c r="B106" s="282"/>
      <c r="C106" s="49" t="s">
        <v>188</v>
      </c>
      <c r="D106" s="90">
        <v>2</v>
      </c>
      <c r="E106" s="105">
        <f>'PROJECT SELECTION'!$C$20*'BY PROJECT TOOLS &amp; MATERIALS'!D106</f>
        <v>0</v>
      </c>
      <c r="F106" s="255"/>
      <c r="G106" s="282"/>
      <c r="H106" s="183" t="s">
        <v>37</v>
      </c>
      <c r="I106" s="89">
        <v>1</v>
      </c>
      <c r="J106" s="104">
        <f>'PROJECT SELECTION'!$F$22*'BY PROJECT TOOLS &amp; MATERIALS'!I106</f>
        <v>0</v>
      </c>
      <c r="K106" s="255"/>
      <c r="L106" s="282"/>
      <c r="M106" s="21" t="s">
        <v>261</v>
      </c>
      <c r="N106" s="89">
        <v>20</v>
      </c>
      <c r="O106" s="108">
        <f>'PROJECT SELECTION'!$I$19*'BY PROJECT TOOLS &amp; MATERIALS'!N106</f>
        <v>0</v>
      </c>
      <c r="P106" s="256"/>
      <c r="Q106" s="282"/>
      <c r="R106" s="203" t="s">
        <v>317</v>
      </c>
      <c r="S106" s="89">
        <v>2</v>
      </c>
      <c r="T106" s="108">
        <f>'PROJECT SELECTION'!$L$20*'BY PROJECT TOOLS &amp; MATERIALS'!S106</f>
        <v>0</v>
      </c>
      <c r="U106" s="283"/>
    </row>
    <row r="107" spans="2:21" ht="13.05" customHeight="1" thickBot="1">
      <c r="B107" s="282"/>
      <c r="C107" s="42"/>
      <c r="D107" s="42"/>
      <c r="E107" s="9"/>
      <c r="F107" s="255"/>
      <c r="G107" s="282"/>
      <c r="H107" s="21" t="s">
        <v>27</v>
      </c>
      <c r="I107" s="89">
        <v>1</v>
      </c>
      <c r="J107" s="104">
        <f>'PROJECT SELECTION'!$F$22*'BY PROJECT TOOLS &amp; MATERIALS'!I107</f>
        <v>0</v>
      </c>
      <c r="K107" s="255"/>
      <c r="L107" s="282"/>
      <c r="M107" s="21" t="s">
        <v>250</v>
      </c>
      <c r="N107" s="89">
        <v>1</v>
      </c>
      <c r="O107" s="108">
        <f>'PROJECT SELECTION'!$I$19*'BY PROJECT TOOLS &amp; MATERIALS'!N107</f>
        <v>0</v>
      </c>
      <c r="P107" s="256"/>
      <c r="Q107" s="282"/>
      <c r="R107" s="203" t="s">
        <v>318</v>
      </c>
      <c r="S107" s="89">
        <v>3</v>
      </c>
      <c r="T107" s="108">
        <f>'PROJECT SELECTION'!$L$20*'BY PROJECT TOOLS &amp; MATERIALS'!S107</f>
        <v>0</v>
      </c>
      <c r="U107" s="283"/>
    </row>
    <row r="108" spans="2:21" ht="13.05" customHeight="1" thickBot="1">
      <c r="B108" s="282"/>
      <c r="C108" s="506" t="s">
        <v>189</v>
      </c>
      <c r="D108" s="517"/>
      <c r="E108" s="507"/>
      <c r="F108" s="254"/>
      <c r="G108" s="282"/>
      <c r="H108" s="21" t="s">
        <v>39</v>
      </c>
      <c r="I108" s="89">
        <v>2</v>
      </c>
      <c r="J108" s="104">
        <f>'PROJECT SELECTION'!$F$22*'BY PROJECT TOOLS &amp; MATERIALS'!I108</f>
        <v>0</v>
      </c>
      <c r="K108" s="255"/>
      <c r="L108" s="282"/>
      <c r="M108" s="21" t="s">
        <v>251</v>
      </c>
      <c r="N108" s="89">
        <v>1</v>
      </c>
      <c r="O108" s="108">
        <f>'PROJECT SELECTION'!$I$19*'BY PROJECT TOOLS &amp; MATERIALS'!N108</f>
        <v>0</v>
      </c>
      <c r="P108" s="256"/>
      <c r="Q108" s="282"/>
      <c r="R108" s="203" t="s">
        <v>319</v>
      </c>
      <c r="S108" s="89">
        <v>2</v>
      </c>
      <c r="T108" s="108">
        <f>'PROJECT SELECTION'!$L$20*'BY PROJECT TOOLS &amp; MATERIALS'!S108</f>
        <v>0</v>
      </c>
      <c r="U108" s="283"/>
    </row>
    <row r="109" spans="2:21" ht="13.05" customHeight="1">
      <c r="B109" s="282"/>
      <c r="C109" s="6" t="s">
        <v>5</v>
      </c>
      <c r="D109" s="7" t="s">
        <v>6</v>
      </c>
      <c r="E109" s="8" t="s">
        <v>78</v>
      </c>
      <c r="F109" s="254"/>
      <c r="G109" s="282"/>
      <c r="H109" s="21" t="s">
        <v>57</v>
      </c>
      <c r="I109" s="89">
        <v>2</v>
      </c>
      <c r="J109" s="104">
        <f>'PROJECT SELECTION'!$F$22*'BY PROJECT TOOLS &amp; MATERIALS'!I109</f>
        <v>0</v>
      </c>
      <c r="K109" s="255"/>
      <c r="L109" s="282"/>
      <c r="M109" s="21" t="s">
        <v>252</v>
      </c>
      <c r="N109" s="89">
        <v>16</v>
      </c>
      <c r="O109" s="108">
        <f>'PROJECT SELECTION'!$I$19*'BY PROJECT TOOLS &amp; MATERIALS'!N109</f>
        <v>0</v>
      </c>
      <c r="P109" s="256"/>
      <c r="Q109" s="282"/>
      <c r="R109" s="203" t="s">
        <v>320</v>
      </c>
      <c r="S109" s="89">
        <v>2</v>
      </c>
      <c r="T109" s="108">
        <f>'PROJECT SELECTION'!$L$20*'BY PROJECT TOOLS &amp; MATERIALS'!S109</f>
        <v>0</v>
      </c>
      <c r="U109" s="283"/>
    </row>
    <row r="110" spans="2:21" ht="13.05" customHeight="1">
      <c r="B110" s="282"/>
      <c r="C110" s="151" t="s">
        <v>32</v>
      </c>
      <c r="D110" s="93">
        <v>4</v>
      </c>
      <c r="E110" s="104">
        <f>'PROJECT SELECTION'!$C$21*'BY PROJECT TOOLS &amp; MATERIALS'!D110</f>
        <v>0</v>
      </c>
      <c r="F110" s="255"/>
      <c r="G110" s="282"/>
      <c r="H110" s="21" t="s">
        <v>402</v>
      </c>
      <c r="I110" s="89">
        <v>1</v>
      </c>
      <c r="J110" s="104">
        <f>'PROJECT SELECTION'!$F$22*'BY PROJECT TOOLS &amp; MATERIALS'!I110</f>
        <v>0</v>
      </c>
      <c r="K110" s="255"/>
      <c r="L110" s="282"/>
      <c r="M110" s="21" t="s">
        <v>253</v>
      </c>
      <c r="N110" s="89">
        <v>8</v>
      </c>
      <c r="O110" s="108">
        <f>'PROJECT SELECTION'!$I$19*'BY PROJECT TOOLS &amp; MATERIALS'!N110</f>
        <v>0</v>
      </c>
      <c r="P110" s="256"/>
      <c r="Q110" s="282"/>
      <c r="R110" s="203" t="s">
        <v>321</v>
      </c>
      <c r="S110" s="89">
        <v>2</v>
      </c>
      <c r="T110" s="108">
        <f>'PROJECT SELECTION'!$L$20*'BY PROJECT TOOLS &amp; MATERIALS'!S110</f>
        <v>0</v>
      </c>
      <c r="U110" s="283"/>
    </row>
    <row r="111" spans="2:21" ht="13.05" customHeight="1">
      <c r="B111" s="282"/>
      <c r="C111" s="151" t="s">
        <v>33</v>
      </c>
      <c r="D111" s="93">
        <v>2</v>
      </c>
      <c r="E111" s="104">
        <f>'PROJECT SELECTION'!$C$21*'BY PROJECT TOOLS &amp; MATERIALS'!D111</f>
        <v>0</v>
      </c>
      <c r="F111" s="255"/>
      <c r="G111" s="282"/>
      <c r="H111" s="203" t="s">
        <v>517</v>
      </c>
      <c r="I111" s="93">
        <v>1</v>
      </c>
      <c r="J111" s="104">
        <f>'PROJECT SELECTION'!$F$22*'BY PROJECT TOOLS &amp; MATERIALS'!I111</f>
        <v>0</v>
      </c>
      <c r="K111" s="255"/>
      <c r="L111" s="282"/>
      <c r="M111" s="21" t="s">
        <v>254</v>
      </c>
      <c r="N111" s="89">
        <v>8</v>
      </c>
      <c r="O111" s="108">
        <f>'PROJECT SELECTION'!$I$19*'BY PROJECT TOOLS &amp; MATERIALS'!N111</f>
        <v>0</v>
      </c>
      <c r="P111" s="256"/>
      <c r="Q111" s="282"/>
      <c r="R111" s="203" t="s">
        <v>322</v>
      </c>
      <c r="S111" s="89">
        <v>1</v>
      </c>
      <c r="T111" s="108">
        <f>'PROJECT SELECTION'!$L$20*'BY PROJECT TOOLS &amp; MATERIALS'!S111</f>
        <v>0</v>
      </c>
      <c r="U111" s="283"/>
    </row>
    <row r="112" spans="2:21" ht="13.05" customHeight="1" thickBot="1">
      <c r="B112" s="282"/>
      <c r="C112" s="151" t="s">
        <v>34</v>
      </c>
      <c r="D112" s="93">
        <v>4</v>
      </c>
      <c r="E112" s="104">
        <f>'PROJECT SELECTION'!$C$21*'BY PROJECT TOOLS &amp; MATERIALS'!D112</f>
        <v>0</v>
      </c>
      <c r="F112" s="255"/>
      <c r="G112" s="282"/>
      <c r="H112" s="203" t="s">
        <v>513</v>
      </c>
      <c r="I112" s="93">
        <v>16</v>
      </c>
      <c r="J112" s="104">
        <f>'PROJECT SELECTION'!$F$22*'BY PROJECT TOOLS &amp; MATERIALS'!I112</f>
        <v>0</v>
      </c>
      <c r="K112" s="255"/>
      <c r="L112" s="282"/>
      <c r="M112" s="48" t="s">
        <v>255</v>
      </c>
      <c r="N112" s="89">
        <v>24</v>
      </c>
      <c r="O112" s="108">
        <f>'PROJECT SELECTION'!$I$19*'BY PROJECT TOOLS &amp; MATERIALS'!N112</f>
        <v>0</v>
      </c>
      <c r="P112" s="256"/>
      <c r="Q112" s="282"/>
      <c r="R112" s="215" t="s">
        <v>323</v>
      </c>
      <c r="S112" s="90">
        <v>1</v>
      </c>
      <c r="T112" s="108">
        <f>'PROJECT SELECTION'!$L$20*'BY PROJECT TOOLS &amp; MATERIALS'!S112</f>
        <v>0</v>
      </c>
      <c r="U112" s="283"/>
    </row>
    <row r="113" spans="2:21" ht="13.05" customHeight="1" thickBot="1">
      <c r="B113" s="282"/>
      <c r="C113" s="151" t="s">
        <v>35</v>
      </c>
      <c r="D113" s="93">
        <v>1</v>
      </c>
      <c r="E113" s="104">
        <f>'PROJECT SELECTION'!$C$21*'BY PROJECT TOOLS &amp; MATERIALS'!D113</f>
        <v>0</v>
      </c>
      <c r="F113" s="255"/>
      <c r="G113" s="282"/>
      <c r="H113" s="203" t="s">
        <v>514</v>
      </c>
      <c r="I113" s="93">
        <v>16</v>
      </c>
      <c r="J113" s="104">
        <f>'PROJECT SELECTION'!$F$22*'BY PROJECT TOOLS &amp; MATERIALS'!I113</f>
        <v>0</v>
      </c>
      <c r="K113" s="255"/>
      <c r="L113" s="282"/>
      <c r="M113" s="48" t="s">
        <v>256</v>
      </c>
      <c r="N113" s="89">
        <v>40</v>
      </c>
      <c r="O113" s="108">
        <f>'PROJECT SELECTION'!$I$19*'BY PROJECT TOOLS &amp; MATERIALS'!N113</f>
        <v>0</v>
      </c>
      <c r="P113" s="256"/>
      <c r="Q113" s="282"/>
      <c r="R113" s="44"/>
      <c r="S113" s="44"/>
      <c r="T113" s="44"/>
      <c r="U113" s="283"/>
    </row>
    <row r="114" spans="2:21" ht="13.05" customHeight="1">
      <c r="B114" s="282"/>
      <c r="C114" s="12" t="s">
        <v>36</v>
      </c>
      <c r="D114" s="93">
        <v>2</v>
      </c>
      <c r="E114" s="104">
        <f>'PROJECT SELECTION'!$C$21*'BY PROJECT TOOLS &amp; MATERIALS'!D114</f>
        <v>0</v>
      </c>
      <c r="F114" s="255"/>
      <c r="G114" s="282"/>
      <c r="H114" s="203" t="s">
        <v>515</v>
      </c>
      <c r="I114" s="93">
        <v>1</v>
      </c>
      <c r="J114" s="104">
        <f>'PROJECT SELECTION'!$F$22*'BY PROJECT TOOLS &amp; MATERIALS'!I114</f>
        <v>0</v>
      </c>
      <c r="K114" s="255"/>
      <c r="L114" s="282"/>
      <c r="M114" s="48" t="s">
        <v>257</v>
      </c>
      <c r="N114" s="89">
        <v>16</v>
      </c>
      <c r="O114" s="108">
        <f>'PROJECT SELECTION'!$I$19*'BY PROJECT TOOLS &amp; MATERIALS'!N114</f>
        <v>0</v>
      </c>
      <c r="P114" s="256"/>
      <c r="Q114" s="282"/>
      <c r="R114" s="504" t="s">
        <v>328</v>
      </c>
      <c r="S114" s="518"/>
      <c r="T114" s="505"/>
      <c r="U114" s="283"/>
    </row>
    <row r="115" spans="2:21" ht="13.05" customHeight="1">
      <c r="B115" s="282"/>
      <c r="C115" s="12" t="s">
        <v>37</v>
      </c>
      <c r="D115" s="93">
        <v>2</v>
      </c>
      <c r="E115" s="104">
        <f>'PROJECT SELECTION'!$C$21*'BY PROJECT TOOLS &amp; MATERIALS'!D115</f>
        <v>0</v>
      </c>
      <c r="F115" s="255"/>
      <c r="G115" s="282"/>
      <c r="H115" s="203" t="s">
        <v>516</v>
      </c>
      <c r="I115" s="93">
        <v>16</v>
      </c>
      <c r="J115" s="104">
        <f>'PROJECT SELECTION'!$F$22*'BY PROJECT TOOLS &amp; MATERIALS'!I115</f>
        <v>0</v>
      </c>
      <c r="K115" s="255"/>
      <c r="L115" s="282"/>
      <c r="M115" s="48" t="s">
        <v>258</v>
      </c>
      <c r="N115" s="89">
        <v>7</v>
      </c>
      <c r="O115" s="108">
        <f>'PROJECT SELECTION'!$I$19*'BY PROJECT TOOLS &amp; MATERIALS'!N115</f>
        <v>0</v>
      </c>
      <c r="P115" s="256"/>
      <c r="Q115" s="282"/>
      <c r="R115" s="185" t="s">
        <v>54</v>
      </c>
      <c r="S115" s="184" t="s">
        <v>6</v>
      </c>
      <c r="T115" s="190" t="s">
        <v>78</v>
      </c>
      <c r="U115" s="283"/>
    </row>
    <row r="116" spans="2:21" ht="13.05" customHeight="1">
      <c r="B116" s="282"/>
      <c r="C116" s="21" t="s">
        <v>53</v>
      </c>
      <c r="D116" s="93">
        <v>2</v>
      </c>
      <c r="E116" s="104">
        <f>'PROJECT SELECTION'!$C$21*'BY PROJECT TOOLS &amp; MATERIALS'!D116</f>
        <v>0</v>
      </c>
      <c r="F116" s="255"/>
      <c r="G116" s="282"/>
      <c r="H116" s="16" t="s">
        <v>525</v>
      </c>
      <c r="I116" s="93">
        <v>2</v>
      </c>
      <c r="J116" s="104">
        <f>'PROJECT SELECTION'!$F$22*'BY PROJECT TOOLS &amp; MATERIALS'!I116</f>
        <v>0</v>
      </c>
      <c r="K116" s="255"/>
      <c r="L116" s="282"/>
      <c r="M116" s="48" t="s">
        <v>12</v>
      </c>
      <c r="N116" s="89">
        <v>6</v>
      </c>
      <c r="O116" s="108">
        <f>'PROJECT SELECTION'!$I$19*'BY PROJECT TOOLS &amp; MATERIALS'!N116</f>
        <v>0</v>
      </c>
      <c r="P116" s="256"/>
      <c r="Q116" s="282"/>
      <c r="R116" s="48" t="s">
        <v>31</v>
      </c>
      <c r="S116" s="89">
        <v>1</v>
      </c>
      <c r="T116" s="108">
        <f>'PROJECT SELECTION'!$L$21*'BY PROJECT TOOLS &amp; MATERIALS'!S116</f>
        <v>0</v>
      </c>
      <c r="U116" s="283"/>
    </row>
    <row r="117" spans="2:21" ht="13.05" customHeight="1" thickBot="1">
      <c r="B117" s="282"/>
      <c r="C117" s="21" t="s">
        <v>40</v>
      </c>
      <c r="D117" s="93">
        <v>2</v>
      </c>
      <c r="E117" s="104">
        <f>'PROJECT SELECTION'!$C$21*'BY PROJECT TOOLS &amp; MATERIALS'!D117</f>
        <v>0</v>
      </c>
      <c r="F117" s="255"/>
      <c r="G117" s="291"/>
      <c r="H117" s="16" t="s">
        <v>522</v>
      </c>
      <c r="I117" s="93">
        <v>2</v>
      </c>
      <c r="J117" s="104">
        <f>'PROJECT SELECTION'!$F$22*'BY PROJECT TOOLS &amp; MATERIALS'!I117</f>
        <v>0</v>
      </c>
      <c r="K117" s="255"/>
      <c r="L117" s="282"/>
      <c r="M117" s="49" t="s">
        <v>64</v>
      </c>
      <c r="N117" s="90">
        <v>0</v>
      </c>
      <c r="O117" s="109">
        <f>'PROJECT SELECTION'!$I$19*'BY PROJECT TOOLS &amp; MATERIALS'!N117</f>
        <v>0</v>
      </c>
      <c r="P117" s="256"/>
      <c r="Q117" s="282"/>
      <c r="R117" s="48" t="s">
        <v>32</v>
      </c>
      <c r="S117" s="89">
        <v>2</v>
      </c>
      <c r="T117" s="108">
        <f>'PROJECT SELECTION'!$L$21*'BY PROJECT TOOLS &amp; MATERIALS'!S117</f>
        <v>0</v>
      </c>
      <c r="U117" s="283"/>
    </row>
    <row r="118" spans="2:21" ht="13.05" customHeight="1" thickBot="1">
      <c r="B118" s="282"/>
      <c r="C118" s="21" t="s">
        <v>57</v>
      </c>
      <c r="D118" s="93">
        <v>2</v>
      </c>
      <c r="E118" s="104">
        <f>'PROJECT SELECTION'!$C$21*'BY PROJECT TOOLS &amp; MATERIALS'!D118</f>
        <v>0</v>
      </c>
      <c r="F118" s="255"/>
      <c r="G118" s="291"/>
      <c r="H118" s="16" t="s">
        <v>523</v>
      </c>
      <c r="I118" s="93">
        <v>6</v>
      </c>
      <c r="J118" s="104">
        <f>'PROJECT SELECTION'!$F$22*'BY PROJECT TOOLS &amp; MATERIALS'!I118</f>
        <v>0</v>
      </c>
      <c r="K118" s="255"/>
      <c r="L118" s="282"/>
      <c r="M118" s="44"/>
      <c r="N118" s="44"/>
      <c r="O118" s="44"/>
      <c r="P118" s="288"/>
      <c r="Q118" s="282"/>
      <c r="R118" s="48" t="s">
        <v>33</v>
      </c>
      <c r="S118" s="89">
        <v>1</v>
      </c>
      <c r="T118" s="108">
        <f>'PROJECT SELECTION'!$L$21*'BY PROJECT TOOLS &amp; MATERIALS'!S118</f>
        <v>0</v>
      </c>
      <c r="U118" s="283"/>
    </row>
    <row r="119" spans="2:21" ht="13.05" customHeight="1" thickBot="1">
      <c r="B119" s="282"/>
      <c r="C119" s="12" t="s">
        <v>84</v>
      </c>
      <c r="D119" s="89">
        <v>2</v>
      </c>
      <c r="E119" s="104">
        <f>'PROJECT SELECTION'!$C$21*'BY PROJECT TOOLS &amp; MATERIALS'!D119</f>
        <v>0</v>
      </c>
      <c r="F119" s="255"/>
      <c r="G119" s="291"/>
      <c r="H119" s="17" t="s">
        <v>524</v>
      </c>
      <c r="I119" s="95">
        <v>1</v>
      </c>
      <c r="J119" s="105">
        <f>'PROJECT SELECTION'!$F$22*'BY PROJECT TOOLS &amp; MATERIALS'!I119</f>
        <v>0</v>
      </c>
      <c r="K119" s="255"/>
      <c r="L119" s="282"/>
      <c r="M119" s="506" t="s">
        <v>324</v>
      </c>
      <c r="N119" s="517"/>
      <c r="O119" s="507"/>
      <c r="P119" s="254"/>
      <c r="Q119" s="282"/>
      <c r="R119" s="48" t="s">
        <v>34</v>
      </c>
      <c r="S119" s="89">
        <v>3</v>
      </c>
      <c r="T119" s="108">
        <f>'PROJECT SELECTION'!$L$21*'BY PROJECT TOOLS &amp; MATERIALS'!S119</f>
        <v>0</v>
      </c>
      <c r="U119" s="283"/>
    </row>
    <row r="120" spans="2:21" ht="13.05" customHeight="1" thickBot="1">
      <c r="B120" s="282"/>
      <c r="C120" s="48" t="s">
        <v>20</v>
      </c>
      <c r="D120" s="89">
        <v>2</v>
      </c>
      <c r="E120" s="104">
        <f>'PROJECT SELECTION'!$C$21*'BY PROJECT TOOLS &amp; MATERIALS'!D120</f>
        <v>0</v>
      </c>
      <c r="F120" s="255"/>
      <c r="G120" s="291"/>
      <c r="H120" s="44"/>
      <c r="I120" s="44"/>
      <c r="J120" s="44"/>
      <c r="K120" s="288"/>
      <c r="L120" s="282"/>
      <c r="M120" s="6" t="s">
        <v>5</v>
      </c>
      <c r="N120" s="7" t="s">
        <v>6</v>
      </c>
      <c r="O120" s="8" t="s">
        <v>78</v>
      </c>
      <c r="P120" s="254"/>
      <c r="Q120" s="282"/>
      <c r="R120" s="48" t="s">
        <v>35</v>
      </c>
      <c r="S120" s="89">
        <v>1</v>
      </c>
      <c r="T120" s="108">
        <f>'PROJECT SELECTION'!$L$21*'BY PROJECT TOOLS &amp; MATERIALS'!S120</f>
        <v>0</v>
      </c>
      <c r="U120" s="283"/>
    </row>
    <row r="121" spans="2:21" ht="13.05" customHeight="1" thickBot="1">
      <c r="B121" s="282"/>
      <c r="C121" s="48" t="s">
        <v>199</v>
      </c>
      <c r="D121" s="89">
        <v>24</v>
      </c>
      <c r="E121" s="104">
        <f>'PROJECT SELECTION'!$C$21*'BY PROJECT TOOLS &amp; MATERIALS'!D121</f>
        <v>0</v>
      </c>
      <c r="F121" s="255"/>
      <c r="G121" s="291"/>
      <c r="H121" s="44"/>
      <c r="I121" s="44"/>
      <c r="J121" s="44"/>
      <c r="K121" s="288"/>
      <c r="L121" s="282"/>
      <c r="M121" s="53" t="s">
        <v>31</v>
      </c>
      <c r="N121" s="113">
        <v>1</v>
      </c>
      <c r="O121" s="116">
        <f>'PROJECT SELECTION'!$I$20*'BY PROJECT TOOLS &amp; MATERIALS'!N121</f>
        <v>0</v>
      </c>
      <c r="P121" s="256"/>
      <c r="Q121" s="282"/>
      <c r="R121" s="48" t="s">
        <v>259</v>
      </c>
      <c r="S121" s="89">
        <v>1</v>
      </c>
      <c r="T121" s="108">
        <f>'PROJECT SELECTION'!$L$21*'BY PROJECT TOOLS &amp; MATERIALS'!S121</f>
        <v>0</v>
      </c>
      <c r="U121" s="283"/>
    </row>
    <row r="122" spans="2:21" ht="13.05" customHeight="1" thickBot="1">
      <c r="B122" s="282"/>
      <c r="C122" s="48" t="s">
        <v>200</v>
      </c>
      <c r="D122" s="89">
        <v>28</v>
      </c>
      <c r="E122" s="104">
        <f>'PROJECT SELECTION'!$C$21*'BY PROJECT TOOLS &amp; MATERIALS'!D122</f>
        <v>0</v>
      </c>
      <c r="F122" s="255"/>
      <c r="G122" s="291"/>
      <c r="H122" s="44"/>
      <c r="I122" s="44"/>
      <c r="J122" s="44"/>
      <c r="K122" s="288"/>
      <c r="L122" s="282"/>
      <c r="M122" s="48" t="s">
        <v>259</v>
      </c>
      <c r="N122" s="89">
        <v>1</v>
      </c>
      <c r="O122" s="116">
        <f>'PROJECT SELECTION'!$I$20*'BY PROJECT TOOLS &amp; MATERIALS'!N122</f>
        <v>0</v>
      </c>
      <c r="P122" s="256"/>
      <c r="Q122" s="282"/>
      <c r="R122" s="48" t="s">
        <v>36</v>
      </c>
      <c r="S122" s="89">
        <v>1</v>
      </c>
      <c r="T122" s="108">
        <f>'PROJECT SELECTION'!$L$21*'BY PROJECT TOOLS &amp; MATERIALS'!S122</f>
        <v>0</v>
      </c>
      <c r="U122" s="283"/>
    </row>
    <row r="123" spans="2:21" ht="13.05" customHeight="1" thickBot="1">
      <c r="B123" s="282"/>
      <c r="C123" s="49" t="s">
        <v>201</v>
      </c>
      <c r="D123" s="90">
        <v>15</v>
      </c>
      <c r="E123" s="105">
        <f>'PROJECT SELECTION'!$C$21*'BY PROJECT TOOLS &amp; MATERIALS'!D123</f>
        <v>0</v>
      </c>
      <c r="F123" s="255"/>
      <c r="G123" s="291"/>
      <c r="H123" s="44"/>
      <c r="I123" s="44"/>
      <c r="J123" s="44"/>
      <c r="K123" s="288"/>
      <c r="L123" s="282"/>
      <c r="M123" s="48" t="s">
        <v>260</v>
      </c>
      <c r="N123" s="89">
        <v>1</v>
      </c>
      <c r="O123" s="116">
        <f>'PROJECT SELECTION'!$I$20*'BY PROJECT TOOLS &amp; MATERIALS'!N123</f>
        <v>0</v>
      </c>
      <c r="P123" s="256"/>
      <c r="Q123" s="282"/>
      <c r="R123" s="48" t="s">
        <v>37</v>
      </c>
      <c r="S123" s="89">
        <v>1</v>
      </c>
      <c r="T123" s="108">
        <f>'PROJECT SELECTION'!$L$21*'BY PROJECT TOOLS &amp; MATERIALS'!S123</f>
        <v>0</v>
      </c>
      <c r="U123" s="283"/>
    </row>
    <row r="124" spans="2:21" ht="13.05" customHeight="1" thickBot="1">
      <c r="B124" s="282"/>
      <c r="C124" s="44"/>
      <c r="D124" s="44"/>
      <c r="E124" s="44"/>
      <c r="F124" s="288"/>
      <c r="G124" s="291"/>
      <c r="H124" s="44"/>
      <c r="I124" s="44"/>
      <c r="J124" s="44"/>
      <c r="K124" s="288"/>
      <c r="L124" s="282"/>
      <c r="M124" s="48" t="s">
        <v>32</v>
      </c>
      <c r="N124" s="89">
        <v>5</v>
      </c>
      <c r="O124" s="116">
        <f>'PROJECT SELECTION'!$I$20*'BY PROJECT TOOLS &amp; MATERIALS'!N124</f>
        <v>0</v>
      </c>
      <c r="P124" s="256"/>
      <c r="Q124" s="282"/>
      <c r="R124" s="21" t="s">
        <v>57</v>
      </c>
      <c r="S124" s="89">
        <v>2</v>
      </c>
      <c r="T124" s="108">
        <f>'PROJECT SELECTION'!$L$21*'BY PROJECT TOOLS &amp; MATERIALS'!S124</f>
        <v>0</v>
      </c>
      <c r="U124" s="283"/>
    </row>
    <row r="125" spans="2:21" ht="13.05" customHeight="1" thickBot="1">
      <c r="B125" s="282"/>
      <c r="C125" s="506" t="s">
        <v>209</v>
      </c>
      <c r="D125" s="517"/>
      <c r="E125" s="507"/>
      <c r="F125" s="254"/>
      <c r="G125" s="291"/>
      <c r="H125" s="44"/>
      <c r="I125" s="44"/>
      <c r="J125" s="44"/>
      <c r="K125" s="288"/>
      <c r="L125" s="282"/>
      <c r="M125" s="48" t="s">
        <v>33</v>
      </c>
      <c r="N125" s="89">
        <v>2</v>
      </c>
      <c r="O125" s="116">
        <f>'PROJECT SELECTION'!$I$20*'BY PROJECT TOOLS &amp; MATERIALS'!N125</f>
        <v>0</v>
      </c>
      <c r="P125" s="256"/>
      <c r="Q125" s="282"/>
      <c r="R125" s="12" t="s">
        <v>84</v>
      </c>
      <c r="S125" s="89">
        <v>1</v>
      </c>
      <c r="T125" s="108">
        <f>'PROJECT SELECTION'!$L$21*'BY PROJECT TOOLS &amp; MATERIALS'!S125</f>
        <v>0</v>
      </c>
      <c r="U125" s="283"/>
    </row>
    <row r="126" spans="2:21" ht="13.05" customHeight="1" thickBot="1">
      <c r="B126" s="282"/>
      <c r="C126" s="6" t="s">
        <v>5</v>
      </c>
      <c r="D126" s="7" t="s">
        <v>6</v>
      </c>
      <c r="E126" s="8" t="s">
        <v>78</v>
      </c>
      <c r="F126" s="254"/>
      <c r="G126" s="282"/>
      <c r="H126" s="44"/>
      <c r="I126" s="44"/>
      <c r="J126" s="44"/>
      <c r="K126" s="288"/>
      <c r="L126" s="282"/>
      <c r="M126" s="48" t="s">
        <v>34</v>
      </c>
      <c r="N126" s="89">
        <v>5</v>
      </c>
      <c r="O126" s="116">
        <f>'PROJECT SELECTION'!$I$20*'BY PROJECT TOOLS &amp; MATERIALS'!N126</f>
        <v>0</v>
      </c>
      <c r="P126" s="256"/>
      <c r="Q126" s="282"/>
      <c r="R126" s="21" t="s">
        <v>303</v>
      </c>
      <c r="S126" s="89">
        <v>1</v>
      </c>
      <c r="T126" s="108">
        <f>'PROJECT SELECTION'!$L$21*'BY PROJECT TOOLS &amp; MATERIALS'!S126</f>
        <v>0</v>
      </c>
      <c r="U126" s="283"/>
    </row>
    <row r="127" spans="2:21" ht="13.05" customHeight="1" thickBot="1">
      <c r="B127" s="282"/>
      <c r="C127" s="151" t="s">
        <v>32</v>
      </c>
      <c r="D127" s="93">
        <v>4</v>
      </c>
      <c r="E127" s="104">
        <f>'PROJECT SELECTION'!$C$22*'BY PROJECT TOOLS &amp; MATERIALS'!D127</f>
        <v>0</v>
      </c>
      <c r="F127" s="255"/>
      <c r="G127" s="282"/>
      <c r="H127" s="44"/>
      <c r="I127" s="44"/>
      <c r="J127" s="44"/>
      <c r="K127" s="288"/>
      <c r="L127" s="282"/>
      <c r="M127" s="48" t="s">
        <v>35</v>
      </c>
      <c r="N127" s="89">
        <v>2</v>
      </c>
      <c r="O127" s="116">
        <f>'PROJECT SELECTION'!$I$20*'BY PROJECT TOOLS &amp; MATERIALS'!N127</f>
        <v>0</v>
      </c>
      <c r="P127" s="256"/>
      <c r="Q127" s="282"/>
      <c r="R127" s="21" t="s">
        <v>332</v>
      </c>
      <c r="S127" s="89">
        <v>1</v>
      </c>
      <c r="T127" s="108">
        <f>'PROJECT SELECTION'!$L$21*'BY PROJECT TOOLS &amp; MATERIALS'!S127</f>
        <v>0</v>
      </c>
      <c r="U127" s="283"/>
    </row>
    <row r="128" spans="2:21" ht="13.05" customHeight="1" thickBot="1">
      <c r="B128" s="282"/>
      <c r="C128" s="151" t="s">
        <v>33</v>
      </c>
      <c r="D128" s="93">
        <v>2</v>
      </c>
      <c r="E128" s="104">
        <f>'PROJECT SELECTION'!$C$22*'BY PROJECT TOOLS &amp; MATERIALS'!D128</f>
        <v>0</v>
      </c>
      <c r="F128" s="255"/>
      <c r="G128" s="282"/>
      <c r="H128" s="44"/>
      <c r="I128" s="44"/>
      <c r="J128" s="44"/>
      <c r="K128" s="288"/>
      <c r="L128" s="282"/>
      <c r="M128" s="48" t="s">
        <v>36</v>
      </c>
      <c r="N128" s="89">
        <v>2</v>
      </c>
      <c r="O128" s="116">
        <f>'PROJECT SELECTION'!$I$20*'BY PROJECT TOOLS &amp; MATERIALS'!N128</f>
        <v>0</v>
      </c>
      <c r="P128" s="256"/>
      <c r="Q128" s="282"/>
      <c r="R128" s="21" t="s">
        <v>333</v>
      </c>
      <c r="S128" s="89">
        <v>1</v>
      </c>
      <c r="T128" s="108">
        <f>'PROJECT SELECTION'!$L$21*'BY PROJECT TOOLS &amp; MATERIALS'!S128</f>
        <v>0</v>
      </c>
      <c r="U128" s="283"/>
    </row>
    <row r="129" spans="2:21" ht="13.05" customHeight="1" thickBot="1">
      <c r="B129" s="282"/>
      <c r="C129" s="151" t="s">
        <v>34</v>
      </c>
      <c r="D129" s="93">
        <v>4</v>
      </c>
      <c r="E129" s="104">
        <f>'PROJECT SELECTION'!$C$22*'BY PROJECT TOOLS &amp; MATERIALS'!D129</f>
        <v>0</v>
      </c>
      <c r="F129" s="255"/>
      <c r="G129" s="282"/>
      <c r="H129" s="44"/>
      <c r="I129" s="44"/>
      <c r="J129" s="44"/>
      <c r="K129" s="288"/>
      <c r="L129" s="282"/>
      <c r="M129" s="48" t="s">
        <v>37</v>
      </c>
      <c r="N129" s="89">
        <v>2</v>
      </c>
      <c r="O129" s="116">
        <f>'PROJECT SELECTION'!$I$20*'BY PROJECT TOOLS &amp; MATERIALS'!N129</f>
        <v>0</v>
      </c>
      <c r="P129" s="256"/>
      <c r="Q129" s="282"/>
      <c r="R129" s="21" t="s">
        <v>331</v>
      </c>
      <c r="S129" s="89">
        <v>1</v>
      </c>
      <c r="T129" s="108">
        <f>'PROJECT SELECTION'!$L$21*'BY PROJECT TOOLS &amp; MATERIALS'!S129</f>
        <v>0</v>
      </c>
      <c r="U129" s="283"/>
    </row>
    <row r="130" spans="2:21" ht="13.05" customHeight="1" thickBot="1">
      <c r="B130" s="282"/>
      <c r="C130" s="151" t="s">
        <v>35</v>
      </c>
      <c r="D130" s="93">
        <v>1</v>
      </c>
      <c r="E130" s="104">
        <f>'PROJECT SELECTION'!$C$22*'BY PROJECT TOOLS &amp; MATERIALS'!D130</f>
        <v>0</v>
      </c>
      <c r="F130" s="255"/>
      <c r="G130" s="282"/>
      <c r="H130" s="44"/>
      <c r="I130" s="44"/>
      <c r="J130" s="44"/>
      <c r="K130" s="288"/>
      <c r="L130" s="282"/>
      <c r="M130" s="48" t="s">
        <v>278</v>
      </c>
      <c r="N130" s="89">
        <v>2</v>
      </c>
      <c r="O130" s="116">
        <f>'PROJECT SELECTION'!$I$20*'BY PROJECT TOOLS &amp; MATERIALS'!N130</f>
        <v>0</v>
      </c>
      <c r="P130" s="256"/>
      <c r="Q130" s="282"/>
      <c r="R130" s="21" t="s">
        <v>338</v>
      </c>
      <c r="S130" s="89">
        <v>1</v>
      </c>
      <c r="T130" s="108">
        <f>'PROJECT SELECTION'!$L$21*'BY PROJECT TOOLS &amp; MATERIALS'!S130</f>
        <v>0</v>
      </c>
      <c r="U130" s="283"/>
    </row>
    <row r="131" spans="2:21" ht="13.05" customHeight="1" thickBot="1">
      <c r="B131" s="282"/>
      <c r="C131" s="12" t="s">
        <v>36</v>
      </c>
      <c r="D131" s="93">
        <v>2</v>
      </c>
      <c r="E131" s="104">
        <f>'PROJECT SELECTION'!$C$22*'BY PROJECT TOOLS &amp; MATERIALS'!D131</f>
        <v>0</v>
      </c>
      <c r="F131" s="255"/>
      <c r="G131" s="282"/>
      <c r="H131" s="44"/>
      <c r="I131" s="44"/>
      <c r="J131" s="44"/>
      <c r="K131" s="288"/>
      <c r="L131" s="282"/>
      <c r="M131" s="48" t="s">
        <v>40</v>
      </c>
      <c r="N131" s="89">
        <v>2</v>
      </c>
      <c r="O131" s="116">
        <f>'PROJECT SELECTION'!$I$20*'BY PROJECT TOOLS &amp; MATERIALS'!N131</f>
        <v>0</v>
      </c>
      <c r="P131" s="256"/>
      <c r="Q131" s="282"/>
      <c r="R131" s="38" t="s">
        <v>339</v>
      </c>
      <c r="S131" s="202">
        <v>2</v>
      </c>
      <c r="T131" s="108">
        <f>'PROJECT SELECTION'!$L$21*'BY PROJECT TOOLS &amp; MATERIALS'!S131</f>
        <v>0</v>
      </c>
      <c r="U131" s="283"/>
    </row>
    <row r="132" spans="2:21" ht="13.05" customHeight="1" thickBot="1">
      <c r="B132" s="282"/>
      <c r="C132" s="12" t="s">
        <v>37</v>
      </c>
      <c r="D132" s="93">
        <v>2</v>
      </c>
      <c r="E132" s="104">
        <f>'PROJECT SELECTION'!$C$22*'BY PROJECT TOOLS &amp; MATERIALS'!D132</f>
        <v>0</v>
      </c>
      <c r="F132" s="255"/>
      <c r="G132" s="282"/>
      <c r="H132" s="44"/>
      <c r="I132" s="44"/>
      <c r="J132" s="44"/>
      <c r="K132" s="288"/>
      <c r="L132" s="282"/>
      <c r="M132" s="48" t="s">
        <v>39</v>
      </c>
      <c r="N132" s="89">
        <v>2</v>
      </c>
      <c r="O132" s="116">
        <f>'PROJECT SELECTION'!$I$20*'BY PROJECT TOOLS &amp; MATERIALS'!N132</f>
        <v>0</v>
      </c>
      <c r="P132" s="256"/>
      <c r="Q132" s="282"/>
      <c r="R132" s="203" t="s">
        <v>340</v>
      </c>
      <c r="S132" s="89">
        <v>2</v>
      </c>
      <c r="T132" s="108">
        <f>'PROJECT SELECTION'!$L$21*'BY PROJECT TOOLS &amp; MATERIALS'!S132</f>
        <v>0</v>
      </c>
      <c r="U132" s="283"/>
    </row>
    <row r="133" spans="2:21" ht="13.05" customHeight="1" thickBot="1">
      <c r="B133" s="282"/>
      <c r="C133" s="21" t="s">
        <v>45</v>
      </c>
      <c r="D133" s="93">
        <v>2</v>
      </c>
      <c r="E133" s="104">
        <f>'PROJECT SELECTION'!$C$22*'BY PROJECT TOOLS &amp; MATERIALS'!D133</f>
        <v>0</v>
      </c>
      <c r="F133" s="255"/>
      <c r="G133" s="282"/>
      <c r="H133" s="44"/>
      <c r="I133" s="44"/>
      <c r="J133" s="44"/>
      <c r="K133" s="288"/>
      <c r="L133" s="282"/>
      <c r="M133" s="48" t="s">
        <v>57</v>
      </c>
      <c r="N133" s="89">
        <v>3</v>
      </c>
      <c r="O133" s="116">
        <f>'PROJECT SELECTION'!$I$20*'BY PROJECT TOOLS &amp; MATERIALS'!N133</f>
        <v>0</v>
      </c>
      <c r="P133" s="256"/>
      <c r="Q133" s="282"/>
      <c r="R133" s="203" t="s">
        <v>341</v>
      </c>
      <c r="S133" s="89">
        <v>1</v>
      </c>
      <c r="T133" s="108">
        <f>'PROJECT SELECTION'!$L$21*'BY PROJECT TOOLS &amp; MATERIALS'!S133</f>
        <v>0</v>
      </c>
      <c r="U133" s="283"/>
    </row>
    <row r="134" spans="2:21" ht="13.05" customHeight="1" thickBot="1">
      <c r="B134" s="282"/>
      <c r="C134" s="21" t="s">
        <v>40</v>
      </c>
      <c r="D134" s="93">
        <v>2</v>
      </c>
      <c r="E134" s="104">
        <f>'PROJECT SELECTION'!$C$22*'BY PROJECT TOOLS &amp; MATERIALS'!D134</f>
        <v>0</v>
      </c>
      <c r="F134" s="255"/>
      <c r="G134" s="282"/>
      <c r="H134" s="44"/>
      <c r="I134" s="44"/>
      <c r="J134" s="44"/>
      <c r="K134" s="288"/>
      <c r="L134" s="282"/>
      <c r="M134" s="48" t="s">
        <v>84</v>
      </c>
      <c r="N134" s="89">
        <v>2</v>
      </c>
      <c r="O134" s="116">
        <f>'PROJECT SELECTION'!$I$20*'BY PROJECT TOOLS &amp; MATERIALS'!N134</f>
        <v>0</v>
      </c>
      <c r="P134" s="256"/>
      <c r="Q134" s="282"/>
      <c r="R134" s="203" t="s">
        <v>342</v>
      </c>
      <c r="S134" s="89">
        <v>2</v>
      </c>
      <c r="T134" s="108">
        <f>'PROJECT SELECTION'!$L$21*'BY PROJECT TOOLS &amp; MATERIALS'!S134</f>
        <v>0</v>
      </c>
      <c r="U134" s="283"/>
    </row>
    <row r="135" spans="2:21" ht="13.05" customHeight="1" thickBot="1">
      <c r="B135" s="282"/>
      <c r="C135" s="21" t="s">
        <v>57</v>
      </c>
      <c r="D135" s="93">
        <v>2</v>
      </c>
      <c r="E135" s="104">
        <f>'PROJECT SELECTION'!$C$22*'BY PROJECT TOOLS &amp; MATERIALS'!D135</f>
        <v>0</v>
      </c>
      <c r="F135" s="255"/>
      <c r="G135" s="282"/>
      <c r="H135" s="44"/>
      <c r="I135" s="44"/>
      <c r="J135" s="44"/>
      <c r="K135" s="288"/>
      <c r="L135" s="282"/>
      <c r="M135" s="38" t="s">
        <v>20</v>
      </c>
      <c r="N135" s="198">
        <v>4</v>
      </c>
      <c r="O135" s="116">
        <f>'PROJECT SELECTION'!$I$20*'BY PROJECT TOOLS &amp; MATERIALS'!N135</f>
        <v>0</v>
      </c>
      <c r="P135" s="256"/>
      <c r="Q135" s="282"/>
      <c r="R135" s="44"/>
      <c r="S135" s="44"/>
      <c r="T135" s="44"/>
      <c r="U135" s="283"/>
    </row>
    <row r="136" spans="2:21" ht="13.05" customHeight="1" thickBot="1">
      <c r="B136" s="282"/>
      <c r="C136" s="12" t="s">
        <v>84</v>
      </c>
      <c r="D136" s="89">
        <v>2</v>
      </c>
      <c r="E136" s="104">
        <f>'PROJECT SELECTION'!$C$22*'BY PROJECT TOOLS &amp; MATERIALS'!D136</f>
        <v>0</v>
      </c>
      <c r="F136" s="255"/>
      <c r="G136" s="282"/>
      <c r="H136" s="44"/>
      <c r="I136" s="44"/>
      <c r="J136" s="44"/>
      <c r="K136" s="288"/>
      <c r="L136" s="282"/>
      <c r="M136" s="12" t="s">
        <v>326</v>
      </c>
      <c r="N136" s="89">
        <v>2</v>
      </c>
      <c r="O136" s="116">
        <f>'PROJECT SELECTION'!$I$20*'BY PROJECT TOOLS &amp; MATERIALS'!N136</f>
        <v>0</v>
      </c>
      <c r="P136" s="256"/>
      <c r="Q136" s="282"/>
      <c r="R136" s="504" t="s">
        <v>405</v>
      </c>
      <c r="S136" s="518"/>
      <c r="T136" s="505"/>
      <c r="U136" s="283"/>
    </row>
    <row r="137" spans="2:21" ht="13.05" customHeight="1" thickBot="1">
      <c r="B137" s="282"/>
      <c r="C137" s="48" t="s">
        <v>214</v>
      </c>
      <c r="D137" s="89">
        <v>6</v>
      </c>
      <c r="E137" s="104">
        <f>'PROJECT SELECTION'!$C$22*'BY PROJECT TOOLS &amp; MATERIALS'!D137</f>
        <v>0</v>
      </c>
      <c r="F137" s="255"/>
      <c r="G137" s="282"/>
      <c r="H137" s="44"/>
      <c r="I137" s="44"/>
      <c r="J137" s="44"/>
      <c r="K137" s="288"/>
      <c r="L137" s="282"/>
      <c r="M137" s="48" t="s">
        <v>327</v>
      </c>
      <c r="N137" s="89">
        <v>12</v>
      </c>
      <c r="O137" s="116">
        <f>'PROJECT SELECTION'!$I$20*'BY PROJECT TOOLS &amp; MATERIALS'!N137</f>
        <v>0</v>
      </c>
      <c r="P137" s="256"/>
      <c r="Q137" s="282"/>
      <c r="R137" s="185" t="s">
        <v>54</v>
      </c>
      <c r="S137" s="184" t="s">
        <v>6</v>
      </c>
      <c r="T137" s="190" t="s">
        <v>78</v>
      </c>
      <c r="U137" s="283"/>
    </row>
    <row r="138" spans="2:21" ht="13.05" customHeight="1" thickBot="1">
      <c r="B138" s="282"/>
      <c r="C138" s="48" t="s">
        <v>215</v>
      </c>
      <c r="D138" s="89">
        <v>6</v>
      </c>
      <c r="E138" s="104">
        <f>'PROJECT SELECTION'!$C$22*'BY PROJECT TOOLS &amp; MATERIALS'!D138</f>
        <v>0</v>
      </c>
      <c r="F138" s="255"/>
      <c r="G138" s="282"/>
      <c r="H138" s="44"/>
      <c r="I138" s="44"/>
      <c r="J138" s="44"/>
      <c r="K138" s="288"/>
      <c r="L138" s="282"/>
      <c r="M138" s="48" t="s">
        <v>325</v>
      </c>
      <c r="N138" s="89">
        <v>2</v>
      </c>
      <c r="O138" s="116">
        <f>'PROJECT SELECTION'!$I$20*'BY PROJECT TOOLS &amp; MATERIALS'!N138</f>
        <v>0</v>
      </c>
      <c r="P138" s="256"/>
      <c r="Q138" s="282"/>
      <c r="R138" s="48" t="s">
        <v>31</v>
      </c>
      <c r="S138" s="89">
        <v>1</v>
      </c>
      <c r="T138" s="108">
        <f>'PROJECT SELECTION'!$L$22*'BY PROJECT TOOLS &amp; MATERIALS'!S138</f>
        <v>0</v>
      </c>
      <c r="U138" s="283"/>
    </row>
    <row r="139" spans="2:21" ht="13.05" customHeight="1" thickBot="1">
      <c r="B139" s="282"/>
      <c r="C139" s="48" t="s">
        <v>216</v>
      </c>
      <c r="D139" s="89">
        <v>6</v>
      </c>
      <c r="E139" s="104">
        <f>'PROJECT SELECTION'!$C$22*'BY PROJECT TOOLS &amp; MATERIALS'!D139</f>
        <v>0</v>
      </c>
      <c r="F139" s="255"/>
      <c r="G139" s="282"/>
      <c r="H139" s="44"/>
      <c r="I139" s="44"/>
      <c r="J139" s="44"/>
      <c r="K139" s="288"/>
      <c r="L139" s="282"/>
      <c r="M139" s="21" t="s">
        <v>249</v>
      </c>
      <c r="N139" s="89">
        <v>1</v>
      </c>
      <c r="O139" s="116">
        <f>'PROJECT SELECTION'!$I$20*'BY PROJECT TOOLS &amp; MATERIALS'!N139</f>
        <v>0</v>
      </c>
      <c r="P139" s="256"/>
      <c r="Q139" s="282"/>
      <c r="R139" s="48" t="s">
        <v>32</v>
      </c>
      <c r="S139" s="89">
        <v>2</v>
      </c>
      <c r="T139" s="108">
        <f>'PROJECT SELECTION'!$L$22*'BY PROJECT TOOLS &amp; MATERIALS'!S139</f>
        <v>0</v>
      </c>
      <c r="U139" s="283"/>
    </row>
    <row r="140" spans="2:21" ht="13.05" customHeight="1" thickBot="1">
      <c r="B140" s="282"/>
      <c r="C140" s="49" t="s">
        <v>217</v>
      </c>
      <c r="D140" s="90">
        <v>12</v>
      </c>
      <c r="E140" s="105">
        <f>'PROJECT SELECTION'!$C$22*'BY PROJECT TOOLS &amp; MATERIALS'!D140</f>
        <v>0</v>
      </c>
      <c r="F140" s="255"/>
      <c r="G140" s="282"/>
      <c r="H140" s="345"/>
      <c r="I140" s="44"/>
      <c r="J140" s="44"/>
      <c r="K140" s="288"/>
      <c r="L140" s="282"/>
      <c r="M140" s="21" t="s">
        <v>261</v>
      </c>
      <c r="N140" s="89">
        <v>1</v>
      </c>
      <c r="O140" s="116">
        <f>'PROJECT SELECTION'!$I$20*'BY PROJECT TOOLS &amp; MATERIALS'!N140</f>
        <v>0</v>
      </c>
      <c r="P140" s="256"/>
      <c r="Q140" s="282"/>
      <c r="R140" s="48" t="s">
        <v>33</v>
      </c>
      <c r="S140" s="89">
        <v>1</v>
      </c>
      <c r="T140" s="108">
        <f>'PROJECT SELECTION'!$L$22*'BY PROJECT TOOLS &amp; MATERIALS'!S140</f>
        <v>0</v>
      </c>
      <c r="U140" s="283"/>
    </row>
    <row r="141" spans="2:21" ht="13.05" customHeight="1" thickBot="1">
      <c r="B141" s="282"/>
      <c r="C141" s="44"/>
      <c r="D141" s="44"/>
      <c r="E141" s="44"/>
      <c r="F141" s="288"/>
      <c r="G141" s="282"/>
      <c r="H141" s="44"/>
      <c r="I141" s="44"/>
      <c r="J141" s="44"/>
      <c r="K141" s="288"/>
      <c r="L141" s="282"/>
      <c r="M141" s="25" t="s">
        <v>21</v>
      </c>
      <c r="N141" s="90">
        <v>4</v>
      </c>
      <c r="O141" s="116">
        <f>'PROJECT SELECTION'!$I$20*'BY PROJECT TOOLS &amp; MATERIALS'!N141</f>
        <v>0</v>
      </c>
      <c r="P141" s="256"/>
      <c r="Q141" s="282"/>
      <c r="R141" s="48" t="s">
        <v>34</v>
      </c>
      <c r="S141" s="89">
        <v>3</v>
      </c>
      <c r="T141" s="108">
        <f>'PROJECT SELECTION'!$L$22*'BY PROJECT TOOLS &amp; MATERIALS'!S141</f>
        <v>0</v>
      </c>
      <c r="U141" s="283"/>
    </row>
    <row r="142" spans="2:21" ht="13.05" customHeight="1" thickBot="1">
      <c r="B142" s="282"/>
      <c r="C142" s="506" t="s">
        <v>290</v>
      </c>
      <c r="D142" s="517"/>
      <c r="E142" s="507"/>
      <c r="F142" s="254"/>
      <c r="G142" s="282"/>
      <c r="H142" s="44"/>
      <c r="I142" s="44"/>
      <c r="J142" s="44"/>
      <c r="K142" s="288"/>
      <c r="L142" s="282"/>
      <c r="M142" s="44"/>
      <c r="N142" s="44"/>
      <c r="O142" s="44"/>
      <c r="P142" s="288"/>
      <c r="Q142" s="282"/>
      <c r="R142" s="48" t="s">
        <v>35</v>
      </c>
      <c r="S142" s="89">
        <v>1</v>
      </c>
      <c r="T142" s="108">
        <f>'PROJECT SELECTION'!$L$22*'BY PROJECT TOOLS &amp; MATERIALS'!S142</f>
        <v>0</v>
      </c>
      <c r="U142" s="283"/>
    </row>
    <row r="143" spans="2:21" ht="13.05" customHeight="1">
      <c r="B143" s="282"/>
      <c r="C143" s="6" t="s">
        <v>5</v>
      </c>
      <c r="D143" s="7" t="s">
        <v>6</v>
      </c>
      <c r="E143" s="8" t="s">
        <v>78</v>
      </c>
      <c r="F143" s="254"/>
      <c r="G143" s="282"/>
      <c r="H143" s="44"/>
      <c r="I143" s="44"/>
      <c r="J143" s="44"/>
      <c r="K143" s="288"/>
      <c r="L143" s="282"/>
      <c r="M143" s="504" t="s">
        <v>373</v>
      </c>
      <c r="N143" s="518"/>
      <c r="O143" s="505"/>
      <c r="P143" s="254"/>
      <c r="Q143" s="282"/>
      <c r="R143" s="48" t="s">
        <v>36</v>
      </c>
      <c r="S143" s="89">
        <v>1</v>
      </c>
      <c r="T143" s="108">
        <f>'PROJECT SELECTION'!$L$22*'BY PROJECT TOOLS &amp; MATERIALS'!S143</f>
        <v>0</v>
      </c>
      <c r="U143" s="283"/>
    </row>
    <row r="144" spans="2:21" ht="13.05" customHeight="1">
      <c r="B144" s="282"/>
      <c r="C144" s="151" t="s">
        <v>32</v>
      </c>
      <c r="D144" s="93">
        <v>2</v>
      </c>
      <c r="E144" s="104">
        <f>'PROJECT SELECTION'!$C$23*'BY PROJECT TOOLS &amp; MATERIALS'!D144</f>
        <v>0</v>
      </c>
      <c r="F144" s="255"/>
      <c r="G144" s="282"/>
      <c r="H144" s="44"/>
      <c r="I144" s="44"/>
      <c r="J144" s="44"/>
      <c r="K144" s="288"/>
      <c r="L144" s="282"/>
      <c r="M144" s="185" t="s">
        <v>5</v>
      </c>
      <c r="N144" s="184" t="s">
        <v>6</v>
      </c>
      <c r="O144" s="186" t="s">
        <v>78</v>
      </c>
      <c r="P144" s="254"/>
      <c r="Q144" s="282"/>
      <c r="R144" s="21" t="s">
        <v>37</v>
      </c>
      <c r="S144" s="89">
        <v>1</v>
      </c>
      <c r="T144" s="108">
        <f>'PROJECT SELECTION'!$L$22*'BY PROJECT TOOLS &amp; MATERIALS'!S144</f>
        <v>0</v>
      </c>
      <c r="U144" s="283"/>
    </row>
    <row r="145" spans="2:21" ht="13.05" customHeight="1">
      <c r="B145" s="282"/>
      <c r="C145" s="151" t="s">
        <v>33</v>
      </c>
      <c r="D145" s="93">
        <v>1</v>
      </c>
      <c r="E145" s="104">
        <f>'PROJECT SELECTION'!$C$23*'BY PROJECT TOOLS &amp; MATERIALS'!D145</f>
        <v>0</v>
      </c>
      <c r="F145" s="255"/>
      <c r="G145" s="282"/>
      <c r="H145" s="44"/>
      <c r="I145" s="44"/>
      <c r="J145" s="44"/>
      <c r="K145" s="288"/>
      <c r="L145" s="282"/>
      <c r="M145" s="48" t="s">
        <v>31</v>
      </c>
      <c r="N145" s="89">
        <v>1</v>
      </c>
      <c r="O145" s="108">
        <f>'PROJECT SELECTION'!$I$21*'BY PROJECT TOOLS &amp; MATERIALS'!N145</f>
        <v>0</v>
      </c>
      <c r="P145" s="256"/>
      <c r="Q145" s="282"/>
      <c r="R145" s="21" t="s">
        <v>57</v>
      </c>
      <c r="S145" s="89">
        <v>2</v>
      </c>
      <c r="T145" s="108">
        <f>'PROJECT SELECTION'!$L$22*'BY PROJECT TOOLS &amp; MATERIALS'!S145</f>
        <v>0</v>
      </c>
      <c r="U145" s="283"/>
    </row>
    <row r="146" spans="2:21" ht="13.05" customHeight="1">
      <c r="B146" s="282"/>
      <c r="C146" s="151" t="s">
        <v>34</v>
      </c>
      <c r="D146" s="93">
        <v>2</v>
      </c>
      <c r="E146" s="104">
        <f>'PROJECT SELECTION'!$C$23*'BY PROJECT TOOLS &amp; MATERIALS'!D146</f>
        <v>0</v>
      </c>
      <c r="F146" s="255"/>
      <c r="G146" s="282"/>
      <c r="H146" s="44"/>
      <c r="I146" s="44"/>
      <c r="J146" s="44"/>
      <c r="K146" s="288"/>
      <c r="L146" s="282"/>
      <c r="M146" s="48" t="s">
        <v>32</v>
      </c>
      <c r="N146" s="89">
        <v>12</v>
      </c>
      <c r="O146" s="108">
        <f>'PROJECT SELECTION'!$I$21*'BY PROJECT TOOLS &amp; MATERIALS'!N146</f>
        <v>0</v>
      </c>
      <c r="P146" s="256"/>
      <c r="Q146" s="282"/>
      <c r="R146" s="21" t="s">
        <v>303</v>
      </c>
      <c r="S146" s="89">
        <v>1</v>
      </c>
      <c r="T146" s="108">
        <f>'PROJECT SELECTION'!$L$22*'BY PROJECT TOOLS &amp; MATERIALS'!S146</f>
        <v>0</v>
      </c>
      <c r="U146" s="283"/>
    </row>
    <row r="147" spans="2:21" ht="13.05" customHeight="1">
      <c r="B147" s="282"/>
      <c r="C147" s="151" t="s">
        <v>35</v>
      </c>
      <c r="D147" s="93">
        <v>1</v>
      </c>
      <c r="E147" s="104">
        <f>'PROJECT SELECTION'!$C$23*'BY PROJECT TOOLS &amp; MATERIALS'!D147</f>
        <v>0</v>
      </c>
      <c r="F147" s="255"/>
      <c r="G147" s="282"/>
      <c r="H147" s="44"/>
      <c r="I147" s="44"/>
      <c r="J147" s="44"/>
      <c r="K147" s="288"/>
      <c r="L147" s="282"/>
      <c r="M147" s="48" t="s">
        <v>33</v>
      </c>
      <c r="N147" s="89">
        <v>4</v>
      </c>
      <c r="O147" s="108">
        <f>'PROJECT SELECTION'!$I$21*'BY PROJECT TOOLS &amp; MATERIALS'!N147</f>
        <v>0</v>
      </c>
      <c r="P147" s="256"/>
      <c r="Q147" s="282"/>
      <c r="R147" s="21" t="s">
        <v>40</v>
      </c>
      <c r="S147" s="89">
        <v>2</v>
      </c>
      <c r="T147" s="108">
        <f>'PROJECT SELECTION'!$L$22*'BY PROJECT TOOLS &amp; MATERIALS'!S147</f>
        <v>0</v>
      </c>
      <c r="U147" s="283"/>
    </row>
    <row r="148" spans="2:21" ht="13.05" customHeight="1">
      <c r="B148" s="282"/>
      <c r="C148" s="12" t="s">
        <v>36</v>
      </c>
      <c r="D148" s="93">
        <v>1</v>
      </c>
      <c r="E148" s="104">
        <f>'PROJECT SELECTION'!$C$23*'BY PROJECT TOOLS &amp; MATERIALS'!D148</f>
        <v>0</v>
      </c>
      <c r="F148" s="255"/>
      <c r="G148" s="282"/>
      <c r="H148" s="44"/>
      <c r="I148" s="44"/>
      <c r="J148" s="44"/>
      <c r="K148" s="288"/>
      <c r="L148" s="282"/>
      <c r="M148" s="48" t="s">
        <v>34</v>
      </c>
      <c r="N148" s="89">
        <v>12</v>
      </c>
      <c r="O148" s="108">
        <f>'PROJECT SELECTION'!$I$21*'BY PROJECT TOOLS &amp; MATERIALS'!N148</f>
        <v>0</v>
      </c>
      <c r="P148" s="256"/>
      <c r="Q148" s="282"/>
      <c r="R148" s="21" t="s">
        <v>307</v>
      </c>
      <c r="S148" s="89">
        <v>1</v>
      </c>
      <c r="T148" s="108">
        <f>'PROJECT SELECTION'!$L$22*'BY PROJECT TOOLS &amp; MATERIALS'!S148</f>
        <v>0</v>
      </c>
      <c r="U148" s="283"/>
    </row>
    <row r="149" spans="2:21" ht="13.05" customHeight="1">
      <c r="B149" s="282"/>
      <c r="C149" s="12" t="s">
        <v>37</v>
      </c>
      <c r="D149" s="93">
        <v>1</v>
      </c>
      <c r="E149" s="104">
        <f>'PROJECT SELECTION'!$C$23*'BY PROJECT TOOLS &amp; MATERIALS'!D149</f>
        <v>0</v>
      </c>
      <c r="F149" s="255"/>
      <c r="G149" s="282"/>
      <c r="H149" s="44"/>
      <c r="I149" s="44"/>
      <c r="J149" s="44"/>
      <c r="K149" s="288"/>
      <c r="L149" s="282"/>
      <c r="M149" s="48" t="s">
        <v>35</v>
      </c>
      <c r="N149" s="89">
        <v>4</v>
      </c>
      <c r="O149" s="108">
        <f>'PROJECT SELECTION'!$I$21*'BY PROJECT TOOLS &amp; MATERIALS'!N149</f>
        <v>0</v>
      </c>
      <c r="P149" s="256"/>
      <c r="Q149" s="282"/>
      <c r="R149" s="21" t="s">
        <v>413</v>
      </c>
      <c r="S149" s="89">
        <v>1</v>
      </c>
      <c r="T149" s="108">
        <f>'PROJECT SELECTION'!$L$22*'BY PROJECT TOOLS &amp; MATERIALS'!S149</f>
        <v>0</v>
      </c>
      <c r="U149" s="283"/>
    </row>
    <row r="150" spans="2:21" ht="13.05" customHeight="1">
      <c r="B150" s="282"/>
      <c r="C150" s="21" t="s">
        <v>57</v>
      </c>
      <c r="D150" s="93">
        <v>2</v>
      </c>
      <c r="E150" s="104">
        <f>'PROJECT SELECTION'!$C$23*'BY PROJECT TOOLS &amp; MATERIALS'!D150</f>
        <v>0</v>
      </c>
      <c r="F150" s="255"/>
      <c r="G150" s="282"/>
      <c r="H150" s="44"/>
      <c r="I150" s="44"/>
      <c r="J150" s="44"/>
      <c r="K150" s="288"/>
      <c r="L150" s="282"/>
      <c r="M150" s="48" t="s">
        <v>36</v>
      </c>
      <c r="N150" s="89">
        <v>4</v>
      </c>
      <c r="O150" s="108">
        <f>'PROJECT SELECTION'!$I$21*'BY PROJECT TOOLS &amp; MATERIALS'!N150</f>
        <v>0</v>
      </c>
      <c r="P150" s="256"/>
      <c r="Q150" s="282"/>
      <c r="R150" s="203" t="s">
        <v>407</v>
      </c>
      <c r="S150" s="89">
        <v>1</v>
      </c>
      <c r="T150" s="108">
        <f>'PROJECT SELECTION'!$L$22*'BY PROJECT TOOLS &amp; MATERIALS'!S150</f>
        <v>0</v>
      </c>
      <c r="U150" s="283"/>
    </row>
    <row r="151" spans="2:21" ht="13.05" customHeight="1">
      <c r="B151" s="282"/>
      <c r="C151" s="12" t="s">
        <v>84</v>
      </c>
      <c r="D151" s="89">
        <v>1</v>
      </c>
      <c r="E151" s="104">
        <f>'PROJECT SELECTION'!$C$23*'BY PROJECT TOOLS &amp; MATERIALS'!D151</f>
        <v>0</v>
      </c>
      <c r="F151" s="255"/>
      <c r="G151" s="282"/>
      <c r="H151" s="44"/>
      <c r="I151" s="44"/>
      <c r="J151" s="44"/>
      <c r="K151" s="288"/>
      <c r="L151" s="282"/>
      <c r="M151" s="48" t="s">
        <v>37</v>
      </c>
      <c r="N151" s="89">
        <v>4</v>
      </c>
      <c r="O151" s="108">
        <f>'PROJECT SELECTION'!$I$21*'BY PROJECT TOOLS &amp; MATERIALS'!N151</f>
        <v>0</v>
      </c>
      <c r="P151" s="256"/>
      <c r="Q151" s="282"/>
      <c r="R151" s="12" t="s">
        <v>408</v>
      </c>
      <c r="S151" s="89">
        <v>1</v>
      </c>
      <c r="T151" s="108">
        <f>'PROJECT SELECTION'!$L$22*'BY PROJECT TOOLS &amp; MATERIALS'!S151</f>
        <v>0</v>
      </c>
      <c r="U151" s="283"/>
    </row>
    <row r="152" spans="2:21" ht="13.05" customHeight="1">
      <c r="B152" s="282"/>
      <c r="C152" s="48" t="s">
        <v>295</v>
      </c>
      <c r="D152" s="89">
        <v>3</v>
      </c>
      <c r="E152" s="104">
        <f>'PROJECT SELECTION'!$C$23*'BY PROJECT TOOLS &amp; MATERIALS'!D152</f>
        <v>0</v>
      </c>
      <c r="F152" s="255"/>
      <c r="G152" s="282"/>
      <c r="H152" s="44"/>
      <c r="I152" s="44"/>
      <c r="J152" s="44"/>
      <c r="K152" s="288"/>
      <c r="L152" s="282"/>
      <c r="M152" s="21" t="s">
        <v>45</v>
      </c>
      <c r="N152" s="89">
        <v>2</v>
      </c>
      <c r="O152" s="108">
        <f>'PROJECT SELECTION'!$I$21*'BY PROJECT TOOLS &amp; MATERIALS'!N152</f>
        <v>0</v>
      </c>
      <c r="P152" s="256"/>
      <c r="Q152" s="282"/>
      <c r="R152" s="12" t="s">
        <v>409</v>
      </c>
      <c r="S152" s="89">
        <v>1</v>
      </c>
      <c r="T152" s="108">
        <f>'PROJECT SELECTION'!$L$22*'BY PROJECT TOOLS &amp; MATERIALS'!S152</f>
        <v>0</v>
      </c>
      <c r="U152" s="283"/>
    </row>
    <row r="153" spans="2:21" ht="13.05" customHeight="1">
      <c r="B153" s="282"/>
      <c r="C153" s="48" t="s">
        <v>299</v>
      </c>
      <c r="D153" s="89">
        <v>2</v>
      </c>
      <c r="E153" s="104">
        <f>'PROJECT SELECTION'!$C$23*'BY PROJECT TOOLS &amp; MATERIALS'!D153</f>
        <v>0</v>
      </c>
      <c r="F153" s="255"/>
      <c r="G153" s="282"/>
      <c r="H153" s="44"/>
      <c r="I153" s="44"/>
      <c r="J153" s="44"/>
      <c r="K153" s="288"/>
      <c r="L153" s="282"/>
      <c r="M153" s="21" t="s">
        <v>53</v>
      </c>
      <c r="N153" s="89">
        <v>2</v>
      </c>
      <c r="O153" s="108">
        <f>'PROJECT SELECTION'!$I$21*'BY PROJECT TOOLS &amp; MATERIALS'!N153</f>
        <v>0</v>
      </c>
      <c r="P153" s="256"/>
      <c r="Q153" s="282"/>
      <c r="R153" s="12" t="s">
        <v>410</v>
      </c>
      <c r="S153" s="182">
        <v>1</v>
      </c>
      <c r="T153" s="108">
        <f>'PROJECT SELECTION'!$L$22*'BY PROJECT TOOLS &amp; MATERIALS'!S153</f>
        <v>0</v>
      </c>
      <c r="U153" s="283"/>
    </row>
    <row r="154" spans="2:21" ht="13.05" customHeight="1">
      <c r="B154" s="282"/>
      <c r="C154" s="48" t="s">
        <v>296</v>
      </c>
      <c r="D154" s="89">
        <v>2</v>
      </c>
      <c r="E154" s="104">
        <f>'PROJECT SELECTION'!$C$23*'BY PROJECT TOOLS &amp; MATERIALS'!D154</f>
        <v>0</v>
      </c>
      <c r="F154" s="255"/>
      <c r="G154" s="282"/>
      <c r="H154" s="44"/>
      <c r="I154" s="44"/>
      <c r="J154" s="44"/>
      <c r="K154" s="288"/>
      <c r="L154" s="282"/>
      <c r="M154" s="21" t="s">
        <v>260</v>
      </c>
      <c r="N154" s="89">
        <v>2</v>
      </c>
      <c r="O154" s="108">
        <f>'PROJECT SELECTION'!$I$21*'BY PROJECT TOOLS &amp; MATERIALS'!N154</f>
        <v>0</v>
      </c>
      <c r="P154" s="256"/>
      <c r="Q154" s="282"/>
      <c r="R154" s="21" t="s">
        <v>411</v>
      </c>
      <c r="S154" s="89">
        <v>1</v>
      </c>
      <c r="T154" s="108">
        <f>'PROJECT SELECTION'!$L$22*'BY PROJECT TOOLS &amp; MATERIALS'!S154</f>
        <v>0</v>
      </c>
      <c r="U154" s="283"/>
    </row>
    <row r="155" spans="2:21" ht="13.05" customHeight="1">
      <c r="B155" s="282"/>
      <c r="C155" s="48" t="s">
        <v>298</v>
      </c>
      <c r="D155" s="89">
        <v>8</v>
      </c>
      <c r="E155" s="104">
        <f>'PROJECT SELECTION'!$C$23*'BY PROJECT TOOLS &amp; MATERIALS'!D155</f>
        <v>0</v>
      </c>
      <c r="F155" s="255"/>
      <c r="G155" s="282"/>
      <c r="H155" s="44"/>
      <c r="I155" s="44"/>
      <c r="J155" s="44"/>
      <c r="K155" s="288"/>
      <c r="L155" s="282"/>
      <c r="M155" s="21" t="s">
        <v>39</v>
      </c>
      <c r="N155" s="89">
        <v>4</v>
      </c>
      <c r="O155" s="108">
        <f>'PROJECT SELECTION'!$I$21*'BY PROJECT TOOLS &amp; MATERIALS'!N155</f>
        <v>0</v>
      </c>
      <c r="P155" s="256"/>
      <c r="Q155" s="282"/>
      <c r="R155" s="21" t="s">
        <v>412</v>
      </c>
      <c r="S155" s="89">
        <v>1</v>
      </c>
      <c r="T155" s="108">
        <f>'PROJECT SELECTION'!$L$22*'BY PROJECT TOOLS &amp; MATERIALS'!S155</f>
        <v>0</v>
      </c>
      <c r="U155" s="283"/>
    </row>
    <row r="156" spans="2:21" ht="13.05" customHeight="1" thickBot="1">
      <c r="B156" s="282"/>
      <c r="C156" s="180" t="s">
        <v>297</v>
      </c>
      <c r="D156" s="177">
        <v>2</v>
      </c>
      <c r="E156" s="179">
        <f>'PROJECT SELECTION'!$C$23*'BY PROJECT TOOLS &amp; MATERIALS'!D156</f>
        <v>0</v>
      </c>
      <c r="F156" s="255"/>
      <c r="G156" s="282"/>
      <c r="H156" s="44"/>
      <c r="I156" s="44"/>
      <c r="J156" s="44"/>
      <c r="K156" s="288"/>
      <c r="L156" s="282"/>
      <c r="M156" s="21" t="s">
        <v>40</v>
      </c>
      <c r="N156" s="89">
        <v>4</v>
      </c>
      <c r="O156" s="108">
        <f>'PROJECT SELECTION'!$I$21*'BY PROJECT TOOLS &amp; MATERIALS'!N156</f>
        <v>0</v>
      </c>
      <c r="P156" s="256"/>
      <c r="Q156" s="282"/>
      <c r="R156" s="21" t="s">
        <v>272</v>
      </c>
      <c r="S156" s="89">
        <v>1</v>
      </c>
      <c r="T156" s="108">
        <f>'PROJECT SELECTION'!$L$22*'BY PROJECT TOOLS &amp; MATERIALS'!S156</f>
        <v>0</v>
      </c>
      <c r="U156" s="283"/>
    </row>
    <row r="157" spans="2:21" ht="13.05" customHeight="1" thickBot="1">
      <c r="B157" s="282"/>
      <c r="C157" s="44"/>
      <c r="D157" s="44"/>
      <c r="E157" s="44"/>
      <c r="F157" s="288"/>
      <c r="G157" s="282"/>
      <c r="H157" s="44"/>
      <c r="I157" s="44"/>
      <c r="J157" s="44"/>
      <c r="K157" s="288"/>
      <c r="L157" s="282"/>
      <c r="M157" s="21" t="s">
        <v>46</v>
      </c>
      <c r="N157" s="89">
        <v>2</v>
      </c>
      <c r="O157" s="108">
        <f>'PROJECT SELECTION'!$I$21*'BY PROJECT TOOLS &amp; MATERIALS'!N157</f>
        <v>0</v>
      </c>
      <c r="P157" s="256"/>
      <c r="Q157" s="282"/>
      <c r="R157" s="21" t="s">
        <v>312</v>
      </c>
      <c r="S157" s="89">
        <v>1</v>
      </c>
      <c r="T157" s="108">
        <f>'PROJECT SELECTION'!$L$22*'BY PROJECT TOOLS &amp; MATERIALS'!S157</f>
        <v>0</v>
      </c>
      <c r="U157" s="283"/>
    </row>
    <row r="158" spans="2:21" ht="13.05" customHeight="1">
      <c r="B158" s="282"/>
      <c r="C158" s="541" t="s">
        <v>343</v>
      </c>
      <c r="D158" s="542"/>
      <c r="E158" s="543"/>
      <c r="F158" s="254"/>
      <c r="G158" s="282"/>
      <c r="H158" s="44"/>
      <c r="I158" s="44"/>
      <c r="J158" s="44"/>
      <c r="K158" s="288"/>
      <c r="L158" s="282"/>
      <c r="M158" s="21" t="s">
        <v>384</v>
      </c>
      <c r="N158" s="89">
        <v>4</v>
      </c>
      <c r="O158" s="108">
        <f>'PROJECT SELECTION'!$I$21*'BY PROJECT TOOLS &amp; MATERIALS'!N158</f>
        <v>0</v>
      </c>
      <c r="P158" s="256"/>
      <c r="Q158" s="282"/>
      <c r="R158" s="21" t="s">
        <v>417</v>
      </c>
      <c r="S158" s="89">
        <v>2</v>
      </c>
      <c r="T158" s="108">
        <f>'PROJECT SELECTION'!$L$22*'BY PROJECT TOOLS &amp; MATERIALS'!S158</f>
        <v>0</v>
      </c>
      <c r="U158" s="283"/>
    </row>
    <row r="159" spans="2:21" ht="13.05" customHeight="1">
      <c r="B159" s="282"/>
      <c r="C159" s="185" t="s">
        <v>5</v>
      </c>
      <c r="D159" s="184" t="s">
        <v>6</v>
      </c>
      <c r="E159" s="186" t="s">
        <v>78</v>
      </c>
      <c r="F159" s="254"/>
      <c r="G159" s="282"/>
      <c r="H159" s="44"/>
      <c r="I159" s="44"/>
      <c r="J159" s="44"/>
      <c r="K159" s="288"/>
      <c r="L159" s="282"/>
      <c r="M159" s="203" t="s">
        <v>376</v>
      </c>
      <c r="N159" s="89">
        <v>2</v>
      </c>
      <c r="O159" s="108">
        <f>'PROJECT SELECTION'!$I$21*'BY PROJECT TOOLS &amp; MATERIALS'!N159</f>
        <v>0</v>
      </c>
      <c r="P159" s="256"/>
      <c r="Q159" s="282"/>
      <c r="R159" s="21" t="s">
        <v>418</v>
      </c>
      <c r="S159" s="89">
        <v>1</v>
      </c>
      <c r="T159" s="108">
        <f>'PROJECT SELECTION'!$L$22*'BY PROJECT TOOLS &amp; MATERIALS'!S159</f>
        <v>0</v>
      </c>
      <c r="U159" s="283"/>
    </row>
    <row r="160" spans="2:21" ht="13.05" customHeight="1">
      <c r="B160" s="282"/>
      <c r="C160" s="12" t="s">
        <v>41</v>
      </c>
      <c r="D160" s="93">
        <v>1</v>
      </c>
      <c r="E160" s="104">
        <f>'PROJECT SELECTION'!$C$24*'BY PROJECT TOOLS &amp; MATERIALS'!D160</f>
        <v>0</v>
      </c>
      <c r="F160" s="255"/>
      <c r="G160" s="282"/>
      <c r="H160" s="44"/>
      <c r="I160" s="44"/>
      <c r="J160" s="44"/>
      <c r="K160" s="288"/>
      <c r="L160" s="282"/>
      <c r="M160" s="203" t="s">
        <v>385</v>
      </c>
      <c r="N160" s="89">
        <v>24</v>
      </c>
      <c r="O160" s="108">
        <f>'PROJECT SELECTION'!$I$21*'BY PROJECT TOOLS &amp; MATERIALS'!N160</f>
        <v>0</v>
      </c>
      <c r="P160" s="256"/>
      <c r="Q160" s="282"/>
      <c r="R160" s="21" t="s">
        <v>419</v>
      </c>
      <c r="S160" s="89">
        <v>2</v>
      </c>
      <c r="T160" s="108">
        <f>'PROJECT SELECTION'!$L$22*'BY PROJECT TOOLS &amp; MATERIALS'!S160</f>
        <v>0</v>
      </c>
      <c r="U160" s="283"/>
    </row>
    <row r="161" spans="2:21" ht="13.05" customHeight="1">
      <c r="B161" s="282"/>
      <c r="C161" s="12" t="s">
        <v>32</v>
      </c>
      <c r="D161" s="93">
        <v>4</v>
      </c>
      <c r="E161" s="104">
        <f>'PROJECT SELECTION'!$C$24*'BY PROJECT TOOLS &amp; MATERIALS'!D161</f>
        <v>0</v>
      </c>
      <c r="F161" s="255"/>
      <c r="G161" s="282"/>
      <c r="H161" s="44"/>
      <c r="I161" s="44"/>
      <c r="J161" s="44"/>
      <c r="K161" s="288"/>
      <c r="L161" s="282"/>
      <c r="M161" s="203" t="s">
        <v>386</v>
      </c>
      <c r="N161" s="89">
        <v>28</v>
      </c>
      <c r="O161" s="108">
        <f>'PROJECT SELECTION'!$I$21*'BY PROJECT TOOLS &amp; MATERIALS'!N161</f>
        <v>0</v>
      </c>
      <c r="P161" s="256"/>
      <c r="Q161" s="282"/>
      <c r="R161" s="21" t="s">
        <v>420</v>
      </c>
      <c r="S161" s="89">
        <v>6</v>
      </c>
      <c r="T161" s="108">
        <f>'PROJECT SELECTION'!$L$22*'BY PROJECT TOOLS &amp; MATERIALS'!S161</f>
        <v>0</v>
      </c>
      <c r="U161" s="283"/>
    </row>
    <row r="162" spans="2:21" ht="13.05" customHeight="1">
      <c r="B162" s="282"/>
      <c r="C162" s="12" t="s">
        <v>33</v>
      </c>
      <c r="D162" s="93">
        <v>2</v>
      </c>
      <c r="E162" s="104">
        <f>'PROJECT SELECTION'!$C$24*'BY PROJECT TOOLS &amp; MATERIALS'!D162</f>
        <v>0</v>
      </c>
      <c r="F162" s="255"/>
      <c r="G162" s="282"/>
      <c r="H162" s="44"/>
      <c r="I162" s="44"/>
      <c r="J162" s="44"/>
      <c r="K162" s="288"/>
      <c r="L162" s="282"/>
      <c r="M162" s="203" t="s">
        <v>375</v>
      </c>
      <c r="N162" s="89">
        <v>4</v>
      </c>
      <c r="O162" s="108">
        <f>'PROJECT SELECTION'!$I$21*'BY PROJECT TOOLS &amp; MATERIALS'!N162</f>
        <v>0</v>
      </c>
      <c r="P162" s="256"/>
      <c r="Q162" s="282"/>
      <c r="R162" s="21" t="s">
        <v>421</v>
      </c>
      <c r="S162" s="89">
        <v>4</v>
      </c>
      <c r="T162" s="108">
        <f>'PROJECT SELECTION'!$L$22*'BY PROJECT TOOLS &amp; MATERIALS'!S162</f>
        <v>0</v>
      </c>
      <c r="U162" s="283"/>
    </row>
    <row r="163" spans="2:21" ht="13.05" customHeight="1">
      <c r="B163" s="282"/>
      <c r="C163" s="12" t="s">
        <v>34</v>
      </c>
      <c r="D163" s="93">
        <v>4</v>
      </c>
      <c r="E163" s="104">
        <f>'PROJECT SELECTION'!$C$24*'BY PROJECT TOOLS &amp; MATERIALS'!D163</f>
        <v>0</v>
      </c>
      <c r="F163" s="255"/>
      <c r="G163" s="282"/>
      <c r="H163" s="44"/>
      <c r="I163" s="44"/>
      <c r="J163" s="44"/>
      <c r="K163" s="288"/>
      <c r="L163" s="282"/>
      <c r="M163" s="203" t="s">
        <v>387</v>
      </c>
      <c r="N163" s="89">
        <v>14</v>
      </c>
      <c r="O163" s="108">
        <f>'PROJECT SELECTION'!$I$21*'BY PROJECT TOOLS &amp; MATERIALS'!N163</f>
        <v>0</v>
      </c>
      <c r="P163" s="256"/>
      <c r="Q163" s="282"/>
      <c r="R163" s="21" t="s">
        <v>422</v>
      </c>
      <c r="S163" s="89">
        <v>10</v>
      </c>
      <c r="T163" s="108">
        <f>'PROJECT SELECTION'!$L$22*'BY PROJECT TOOLS &amp; MATERIALS'!S163</f>
        <v>0</v>
      </c>
      <c r="U163" s="283"/>
    </row>
    <row r="164" spans="2:21" ht="13.05" customHeight="1">
      <c r="B164" s="282"/>
      <c r="C164" s="12" t="s">
        <v>35</v>
      </c>
      <c r="D164" s="93">
        <v>1</v>
      </c>
      <c r="E164" s="104">
        <f>'PROJECT SELECTION'!$C$24*'BY PROJECT TOOLS &amp; MATERIALS'!D164</f>
        <v>0</v>
      </c>
      <c r="F164" s="255"/>
      <c r="G164" s="282"/>
      <c r="H164" s="44"/>
      <c r="I164" s="44"/>
      <c r="J164" s="44"/>
      <c r="K164" s="288"/>
      <c r="L164" s="282"/>
      <c r="M164" s="203" t="s">
        <v>388</v>
      </c>
      <c r="N164" s="89">
        <v>2</v>
      </c>
      <c r="O164" s="108">
        <f>'PROJECT SELECTION'!$I$21*'BY PROJECT TOOLS &amp; MATERIALS'!N164</f>
        <v>0</v>
      </c>
      <c r="P164" s="256"/>
      <c r="Q164" s="282"/>
      <c r="R164" s="21" t="s">
        <v>423</v>
      </c>
      <c r="S164" s="89">
        <v>8</v>
      </c>
      <c r="T164" s="108">
        <f>'PROJECT SELECTION'!$L$22*'BY PROJECT TOOLS &amp; MATERIALS'!S164</f>
        <v>0</v>
      </c>
      <c r="U164" s="283"/>
    </row>
    <row r="165" spans="2:21" ht="13.05" customHeight="1" thickBot="1">
      <c r="B165" s="282"/>
      <c r="C165" s="12" t="s">
        <v>36</v>
      </c>
      <c r="D165" s="93">
        <v>1</v>
      </c>
      <c r="E165" s="104">
        <f>'PROJECT SELECTION'!$C$24*'BY PROJECT TOOLS &amp; MATERIALS'!D165</f>
        <v>0</v>
      </c>
      <c r="F165" s="255"/>
      <c r="G165" s="282"/>
      <c r="H165" s="44"/>
      <c r="I165" s="44"/>
      <c r="J165" s="44"/>
      <c r="K165" s="288"/>
      <c r="L165" s="282"/>
      <c r="M165" s="203" t="s">
        <v>389</v>
      </c>
      <c r="N165" s="89">
        <v>21</v>
      </c>
      <c r="O165" s="108">
        <f>'PROJECT SELECTION'!$I$21*'BY PROJECT TOOLS &amp; MATERIALS'!N165</f>
        <v>0</v>
      </c>
      <c r="P165" s="256"/>
      <c r="Q165" s="282"/>
      <c r="R165" s="17" t="s">
        <v>423</v>
      </c>
      <c r="S165" s="90">
        <v>3</v>
      </c>
      <c r="T165" s="109">
        <f>'PROJECT SELECTION'!$L$22*'BY PROJECT TOOLS &amp; MATERIALS'!S165</f>
        <v>0</v>
      </c>
      <c r="U165" s="283"/>
    </row>
    <row r="166" spans="2:21" ht="13.05" customHeight="1" thickBot="1">
      <c r="B166" s="282"/>
      <c r="C166" s="12" t="s">
        <v>37</v>
      </c>
      <c r="D166" s="93">
        <v>1</v>
      </c>
      <c r="E166" s="104">
        <f>'PROJECT SELECTION'!$C$24*'BY PROJECT TOOLS &amp; MATERIALS'!D166</f>
        <v>0</v>
      </c>
      <c r="F166" s="255"/>
      <c r="G166" s="282"/>
      <c r="H166" s="44"/>
      <c r="I166" s="44"/>
      <c r="J166" s="44"/>
      <c r="K166" s="288"/>
      <c r="L166" s="282"/>
      <c r="M166" s="203" t="s">
        <v>390</v>
      </c>
      <c r="N166" s="89">
        <v>2</v>
      </c>
      <c r="O166" s="108">
        <f>'PROJECT SELECTION'!$I$21*'BY PROJECT TOOLS &amp; MATERIALS'!N166</f>
        <v>0</v>
      </c>
      <c r="P166" s="256"/>
      <c r="Q166" s="282"/>
      <c r="R166" s="44"/>
      <c r="S166" s="44"/>
      <c r="T166" s="44"/>
      <c r="U166" s="283"/>
    </row>
    <row r="167" spans="2:21" ht="13.05" customHeight="1">
      <c r="B167" s="282"/>
      <c r="C167" s="21" t="s">
        <v>57</v>
      </c>
      <c r="D167" s="93">
        <v>3</v>
      </c>
      <c r="E167" s="104">
        <f>'PROJECT SELECTION'!$C$24*'BY PROJECT TOOLS &amp; MATERIALS'!D167</f>
        <v>0</v>
      </c>
      <c r="F167" s="255"/>
      <c r="G167" s="282"/>
      <c r="H167" s="44"/>
      <c r="I167" s="44"/>
      <c r="J167" s="44"/>
      <c r="K167" s="288"/>
      <c r="L167" s="282"/>
      <c r="M167" s="203" t="str">
        <f>MATERIALS!Q89</f>
        <v>2 ½" deck screws - 1lbs</v>
      </c>
      <c r="N167" s="89">
        <f>MATERIALS!R89</f>
        <v>1</v>
      </c>
      <c r="O167" s="108">
        <f>'PROJECT SELECTION'!$I$21*'BY PROJECT TOOLS &amp; MATERIALS'!N167</f>
        <v>0</v>
      </c>
      <c r="P167" s="256"/>
      <c r="Q167" s="282"/>
      <c r="R167" s="504" t="s">
        <v>424</v>
      </c>
      <c r="S167" s="518"/>
      <c r="T167" s="505"/>
      <c r="U167" s="283"/>
    </row>
    <row r="168" spans="2:21" ht="13.05" customHeight="1">
      <c r="B168" s="282"/>
      <c r="C168" s="12" t="s">
        <v>272</v>
      </c>
      <c r="D168" s="89">
        <v>1</v>
      </c>
      <c r="E168" s="104">
        <f>'PROJECT SELECTION'!$C$24*'BY PROJECT TOOLS &amp; MATERIALS'!D168</f>
        <v>0</v>
      </c>
      <c r="F168" s="255"/>
      <c r="G168" s="282"/>
      <c r="H168" s="44"/>
      <c r="I168" s="44"/>
      <c r="J168" s="44"/>
      <c r="K168" s="288"/>
      <c r="L168" s="282"/>
      <c r="M168" s="203" t="str">
        <f>MATERIALS!Q90</f>
        <v>60d 6" galvanized nails - 1 lbs</v>
      </c>
      <c r="N168" s="89">
        <f>MATERIALS!R90</f>
        <v>1</v>
      </c>
      <c r="O168" s="108">
        <f>'PROJECT SELECTION'!$I$21*'BY PROJECT TOOLS &amp; MATERIALS'!N168</f>
        <v>0</v>
      </c>
      <c r="P168" s="256"/>
      <c r="Q168" s="282"/>
      <c r="R168" s="185" t="s">
        <v>54</v>
      </c>
      <c r="S168" s="184" t="s">
        <v>6</v>
      </c>
      <c r="T168" s="190" t="s">
        <v>78</v>
      </c>
      <c r="U168" s="283"/>
    </row>
    <row r="169" spans="2:21" ht="13.05" customHeight="1">
      <c r="B169" s="282"/>
      <c r="C169" s="12" t="s">
        <v>84</v>
      </c>
      <c r="D169" s="89">
        <v>1</v>
      </c>
      <c r="E169" s="104">
        <f>'PROJECT SELECTION'!$C$24*'BY PROJECT TOOLS &amp; MATERIALS'!D169</f>
        <v>0</v>
      </c>
      <c r="F169" s="255"/>
      <c r="G169" s="282"/>
      <c r="H169" s="44"/>
      <c r="I169" s="44"/>
      <c r="J169" s="44"/>
      <c r="K169" s="288"/>
      <c r="L169" s="282"/>
      <c r="M169" s="203" t="str">
        <f>MATERIALS!Q91</f>
        <v>0.5"x6" Lag Screws - 25-pack</v>
      </c>
      <c r="N169" s="89">
        <f>MATERIALS!R91</f>
        <v>1</v>
      </c>
      <c r="O169" s="108">
        <f>'PROJECT SELECTION'!$I$21*'BY PROJECT TOOLS &amp; MATERIALS'!N169</f>
        <v>0</v>
      </c>
      <c r="P169" s="256"/>
      <c r="Q169" s="282"/>
      <c r="R169" s="48" t="s">
        <v>31</v>
      </c>
      <c r="S169" s="89">
        <v>1</v>
      </c>
      <c r="T169" s="108">
        <f>'PROJECT SELECTION'!$L$23*'BY PROJECT TOOLS &amp; MATERIALS'!S169</f>
        <v>0</v>
      </c>
      <c r="U169" s="283"/>
    </row>
    <row r="170" spans="2:21" ht="13.05" customHeight="1">
      <c r="B170" s="282"/>
      <c r="C170" s="12" t="s">
        <v>39</v>
      </c>
      <c r="D170" s="89">
        <v>2</v>
      </c>
      <c r="E170" s="104">
        <f>'PROJECT SELECTION'!$C$24*'BY PROJECT TOOLS &amp; MATERIALS'!D170</f>
        <v>0</v>
      </c>
      <c r="F170" s="255"/>
      <c r="G170" s="282"/>
      <c r="H170" s="44"/>
      <c r="I170" s="44"/>
      <c r="J170" s="44"/>
      <c r="K170" s="288"/>
      <c r="L170" s="282"/>
      <c r="M170" s="203" t="str">
        <f>MATERIALS!Q92</f>
        <v>½"x6" galvanized carriage bolts</v>
      </c>
      <c r="N170" s="89">
        <f>MATERIALS!R92</f>
        <v>8</v>
      </c>
      <c r="O170" s="108">
        <f>'PROJECT SELECTION'!$I$21*'BY PROJECT TOOLS &amp; MATERIALS'!N170</f>
        <v>0</v>
      </c>
      <c r="P170" s="256"/>
      <c r="Q170" s="282"/>
      <c r="R170" s="48" t="s">
        <v>32</v>
      </c>
      <c r="S170" s="89">
        <v>2</v>
      </c>
      <c r="T170" s="108">
        <f>'PROJECT SELECTION'!$L$23*'BY PROJECT TOOLS &amp; MATERIALS'!S170</f>
        <v>0</v>
      </c>
      <c r="U170" s="283"/>
    </row>
    <row r="171" spans="2:21" ht="13.05" customHeight="1">
      <c r="B171" s="282"/>
      <c r="C171" s="12" t="s">
        <v>354</v>
      </c>
      <c r="D171" s="89">
        <v>1</v>
      </c>
      <c r="E171" s="104">
        <f>'PROJECT SELECTION'!$C$24*'BY PROJECT TOOLS &amp; MATERIALS'!D171</f>
        <v>0</v>
      </c>
      <c r="F171" s="255"/>
      <c r="G171" s="282"/>
      <c r="H171" s="44"/>
      <c r="I171" s="44"/>
      <c r="J171" s="44"/>
      <c r="K171" s="288"/>
      <c r="L171" s="282"/>
      <c r="M171" s="203" t="str">
        <f>MATERIALS!Q93</f>
        <v>½" galvanized washers</v>
      </c>
      <c r="N171" s="89">
        <f>MATERIALS!R93</f>
        <v>8</v>
      </c>
      <c r="O171" s="108">
        <f>'PROJECT SELECTION'!$I$21*'BY PROJECT TOOLS &amp; MATERIALS'!N171</f>
        <v>0</v>
      </c>
      <c r="P171" s="256"/>
      <c r="Q171" s="282"/>
      <c r="R171" s="48" t="s">
        <v>33</v>
      </c>
      <c r="S171" s="89">
        <v>1</v>
      </c>
      <c r="T171" s="108">
        <f>'PROJECT SELECTION'!$L$23*'BY PROJECT TOOLS &amp; MATERIALS'!S171</f>
        <v>0</v>
      </c>
      <c r="U171" s="283"/>
    </row>
    <row r="172" spans="2:21" ht="13.05" customHeight="1">
      <c r="B172" s="282"/>
      <c r="C172" s="333" t="s">
        <v>355</v>
      </c>
      <c r="D172" s="93">
        <v>4</v>
      </c>
      <c r="E172" s="104">
        <f>'PROJECT SELECTION'!$C$24*'BY PROJECT TOOLS &amp; MATERIALS'!D172</f>
        <v>0</v>
      </c>
      <c r="F172" s="255"/>
      <c r="G172" s="282"/>
      <c r="H172" s="44"/>
      <c r="I172" s="44"/>
      <c r="J172" s="44"/>
      <c r="K172" s="288"/>
      <c r="L172" s="282"/>
      <c r="M172" s="203" t="str">
        <f>MATERIALS!Q94</f>
        <v>½" galvanized nuts</v>
      </c>
      <c r="N172" s="89">
        <f>MATERIALS!R94</f>
        <v>8</v>
      </c>
      <c r="O172" s="108">
        <f>'PROJECT SELECTION'!$I$21*'BY PROJECT TOOLS &amp; MATERIALS'!N172</f>
        <v>0</v>
      </c>
      <c r="P172" s="256"/>
      <c r="Q172" s="282"/>
      <c r="R172" s="48" t="s">
        <v>34</v>
      </c>
      <c r="S172" s="89">
        <v>2</v>
      </c>
      <c r="T172" s="108">
        <f>'PROJECT SELECTION'!$L$23*'BY PROJECT TOOLS &amp; MATERIALS'!S172</f>
        <v>0</v>
      </c>
      <c r="U172" s="283"/>
    </row>
    <row r="173" spans="2:21" ht="13.05" customHeight="1">
      <c r="B173" s="282"/>
      <c r="C173" s="333" t="s">
        <v>356</v>
      </c>
      <c r="D173" s="93">
        <v>4</v>
      </c>
      <c r="E173" s="104">
        <f>'PROJECT SELECTION'!$C$24*'BY PROJECT TOOLS &amp; MATERIALS'!D173</f>
        <v>0</v>
      </c>
      <c r="F173" s="255"/>
      <c r="G173" s="282"/>
      <c r="H173" s="44"/>
      <c r="I173" s="44"/>
      <c r="J173" s="44"/>
      <c r="K173" s="288"/>
      <c r="L173" s="282"/>
      <c r="M173" s="203" t="str">
        <f>MATERIALS!Q95</f>
        <v>Fill material - 1 cu ft</v>
      </c>
      <c r="N173" s="89">
        <f>MATERIALS!R95</f>
        <v>7</v>
      </c>
      <c r="O173" s="108">
        <f>'PROJECT SELECTION'!$I$21*'BY PROJECT TOOLS &amp; MATERIALS'!N173</f>
        <v>0</v>
      </c>
      <c r="P173" s="256"/>
      <c r="Q173" s="282"/>
      <c r="R173" s="48" t="s">
        <v>35</v>
      </c>
      <c r="S173" s="89">
        <v>1</v>
      </c>
      <c r="T173" s="108">
        <f>'PROJECT SELECTION'!$L$23*'BY PROJECT TOOLS &amp; MATERIALS'!S173</f>
        <v>0</v>
      </c>
      <c r="U173" s="283"/>
    </row>
    <row r="174" spans="2:21" ht="13.05" customHeight="1">
      <c r="B174" s="282"/>
      <c r="C174" s="333" t="s">
        <v>357</v>
      </c>
      <c r="D174" s="93">
        <v>2</v>
      </c>
      <c r="E174" s="104">
        <f>'PROJECT SELECTION'!$C$24*'BY PROJECT TOOLS &amp; MATERIALS'!D174</f>
        <v>0</v>
      </c>
      <c r="F174" s="255"/>
      <c r="G174" s="282"/>
      <c r="H174" s="44"/>
      <c r="I174" s="44"/>
      <c r="J174" s="44"/>
      <c r="K174" s="288"/>
      <c r="L174" s="282"/>
      <c r="M174" s="203" t="str">
        <f>MATERIALS!Q96</f>
        <v>Potting soil - 2 cu ft</v>
      </c>
      <c r="N174" s="89">
        <f>MATERIALS!R96</f>
        <v>3</v>
      </c>
      <c r="O174" s="108">
        <f>'PROJECT SELECTION'!$I$21*'BY PROJECT TOOLS &amp; MATERIALS'!N174</f>
        <v>0</v>
      </c>
      <c r="P174" s="256"/>
      <c r="Q174" s="282"/>
      <c r="R174" s="48" t="s">
        <v>36</v>
      </c>
      <c r="S174" s="89">
        <v>1</v>
      </c>
      <c r="T174" s="108">
        <f>'PROJECT SELECTION'!$L$23*'BY PROJECT TOOLS &amp; MATERIALS'!S174</f>
        <v>0</v>
      </c>
      <c r="U174" s="283"/>
    </row>
    <row r="175" spans="2:21" ht="13.05" customHeight="1" thickBot="1">
      <c r="B175" s="282"/>
      <c r="C175" s="333" t="s">
        <v>358</v>
      </c>
      <c r="D175" s="93">
        <v>2</v>
      </c>
      <c r="E175" s="104">
        <f>'PROJECT SELECTION'!$C$24*'BY PROJECT TOOLS &amp; MATERIALS'!D175</f>
        <v>0</v>
      </c>
      <c r="F175" s="255"/>
      <c r="G175" s="282"/>
      <c r="H175" s="44"/>
      <c r="I175" s="44"/>
      <c r="J175" s="44"/>
      <c r="K175" s="288"/>
      <c r="L175" s="282"/>
      <c r="M175" s="215" t="str">
        <f>MATERIALS!Q97</f>
        <v>Plants/flowers</v>
      </c>
      <c r="N175" s="90">
        <f>MATERIALS!R97</f>
        <v>0</v>
      </c>
      <c r="O175" s="109">
        <f>'PROJECT SELECTION'!$I$21*'BY PROJECT TOOLS &amp; MATERIALS'!N175</f>
        <v>0</v>
      </c>
      <c r="P175" s="256"/>
      <c r="Q175" s="282"/>
      <c r="R175" s="48" t="s">
        <v>37</v>
      </c>
      <c r="S175" s="89">
        <v>1</v>
      </c>
      <c r="T175" s="108">
        <f>'PROJECT SELECTION'!$L$23*'BY PROJECT TOOLS &amp; MATERIALS'!S175</f>
        <v>0</v>
      </c>
      <c r="U175" s="283"/>
    </row>
    <row r="176" spans="2:21" ht="13.05" customHeight="1">
      <c r="B176" s="282"/>
      <c r="C176" s="333" t="s">
        <v>359</v>
      </c>
      <c r="D176" s="93">
        <v>4</v>
      </c>
      <c r="E176" s="104">
        <f>'PROJECT SELECTION'!$C$24*'BY PROJECT TOOLS &amp; MATERIALS'!D176</f>
        <v>0</v>
      </c>
      <c r="F176" s="255"/>
      <c r="G176" s="282"/>
      <c r="H176" s="44"/>
      <c r="I176" s="44"/>
      <c r="J176" s="44"/>
      <c r="K176" s="288"/>
      <c r="L176" s="282"/>
      <c r="M176" s="44"/>
      <c r="N176" s="44"/>
      <c r="O176" s="44"/>
      <c r="P176" s="288"/>
      <c r="Q176" s="282"/>
      <c r="R176" s="21" t="s">
        <v>57</v>
      </c>
      <c r="S176" s="89">
        <v>2</v>
      </c>
      <c r="T176" s="108">
        <f>'PROJECT SELECTION'!$L$23*'BY PROJECT TOOLS &amp; MATERIALS'!S176</f>
        <v>0</v>
      </c>
      <c r="U176" s="283"/>
    </row>
    <row r="177" spans="2:21" ht="13.05" customHeight="1">
      <c r="B177" s="282"/>
      <c r="C177" s="333" t="s">
        <v>360</v>
      </c>
      <c r="D177" s="93">
        <v>4</v>
      </c>
      <c r="E177" s="104">
        <f>'PROJECT SELECTION'!$C$24*'BY PROJECT TOOLS &amp; MATERIALS'!D177</f>
        <v>0</v>
      </c>
      <c r="F177" s="255"/>
      <c r="G177" s="282"/>
      <c r="H177" s="44"/>
      <c r="I177" s="44"/>
      <c r="J177" s="44"/>
      <c r="K177" s="288"/>
      <c r="L177" s="282"/>
      <c r="M177" s="44"/>
      <c r="N177" s="44"/>
      <c r="O177" s="44"/>
      <c r="P177" s="254"/>
      <c r="Q177" s="282"/>
      <c r="R177" s="203" t="s">
        <v>428</v>
      </c>
      <c r="S177" s="89">
        <v>1</v>
      </c>
      <c r="T177" s="108">
        <f>'PROJECT SELECTION'!$L$23*'BY PROJECT TOOLS &amp; MATERIALS'!S177</f>
        <v>0</v>
      </c>
      <c r="U177" s="283"/>
    </row>
    <row r="178" spans="2:21" ht="13.05" customHeight="1">
      <c r="B178" s="282"/>
      <c r="C178" s="333" t="s">
        <v>361</v>
      </c>
      <c r="D178" s="93">
        <v>8</v>
      </c>
      <c r="E178" s="104">
        <f>'PROJECT SELECTION'!$C$24*'BY PROJECT TOOLS &amp; MATERIALS'!D178</f>
        <v>0</v>
      </c>
      <c r="F178" s="255"/>
      <c r="G178" s="282"/>
      <c r="H178" s="44"/>
      <c r="I178" s="44"/>
      <c r="J178" s="44"/>
      <c r="K178" s="288"/>
      <c r="L178" s="282"/>
      <c r="M178" s="44"/>
      <c r="N178" s="44"/>
      <c r="O178" s="44"/>
      <c r="P178" s="258"/>
      <c r="Q178" s="282"/>
      <c r="R178" s="203" t="s">
        <v>426</v>
      </c>
      <c r="S178" s="89">
        <v>1</v>
      </c>
      <c r="T178" s="108">
        <f>'PROJECT SELECTION'!$L$23*'BY PROJECT TOOLS &amp; MATERIALS'!S178</f>
        <v>0</v>
      </c>
      <c r="U178" s="283"/>
    </row>
    <row r="179" spans="2:21" ht="13.05" customHeight="1">
      <c r="B179" s="282"/>
      <c r="C179" s="191" t="s">
        <v>345</v>
      </c>
      <c r="D179" s="93">
        <v>2</v>
      </c>
      <c r="E179" s="104">
        <f>'PROJECT SELECTION'!$C$24*'BY PROJECT TOOLS &amp; MATERIALS'!D179</f>
        <v>0</v>
      </c>
      <c r="F179" s="255"/>
      <c r="G179" s="282"/>
      <c r="H179" s="44"/>
      <c r="I179" s="44"/>
      <c r="J179" s="44"/>
      <c r="K179" s="288"/>
      <c r="L179" s="282"/>
      <c r="M179" s="44"/>
      <c r="N179" s="44"/>
      <c r="O179" s="44"/>
      <c r="P179" s="256"/>
      <c r="Q179" s="282"/>
      <c r="R179" s="203" t="s">
        <v>272</v>
      </c>
      <c r="S179" s="89">
        <v>1</v>
      </c>
      <c r="T179" s="108">
        <f>'PROJECT SELECTION'!$L$23*'BY PROJECT TOOLS &amp; MATERIALS'!S179</f>
        <v>0</v>
      </c>
      <c r="U179" s="283"/>
    </row>
    <row r="180" spans="2:21" ht="13.05" customHeight="1">
      <c r="B180" s="282"/>
      <c r="C180" s="191" t="s">
        <v>346</v>
      </c>
      <c r="D180" s="93">
        <v>2</v>
      </c>
      <c r="E180" s="104">
        <f>'PROJECT SELECTION'!$C$24*'BY PROJECT TOOLS &amp; MATERIALS'!D180</f>
        <v>0</v>
      </c>
      <c r="F180" s="255"/>
      <c r="G180" s="282"/>
      <c r="H180" s="44"/>
      <c r="I180" s="44"/>
      <c r="J180" s="44"/>
      <c r="K180" s="288"/>
      <c r="L180" s="282"/>
      <c r="M180" s="44"/>
      <c r="N180" s="44"/>
      <c r="O180" s="44"/>
      <c r="P180" s="256"/>
      <c r="Q180" s="282"/>
      <c r="R180" s="21" t="s">
        <v>429</v>
      </c>
      <c r="S180" s="89">
        <v>2</v>
      </c>
      <c r="T180" s="108">
        <f>'PROJECT SELECTION'!$L$23*'BY PROJECT TOOLS &amp; MATERIALS'!S180</f>
        <v>0</v>
      </c>
      <c r="U180" s="283"/>
    </row>
    <row r="181" spans="2:21" ht="13.05" customHeight="1" thickBot="1">
      <c r="B181" s="282"/>
      <c r="C181" s="44"/>
      <c r="D181" s="44"/>
      <c r="E181" s="44"/>
      <c r="F181" s="288"/>
      <c r="G181" s="282"/>
      <c r="H181" s="44"/>
      <c r="I181" s="44"/>
      <c r="J181" s="44"/>
      <c r="K181" s="288"/>
      <c r="L181" s="282"/>
      <c r="M181" s="44"/>
      <c r="N181" s="44"/>
      <c r="O181" s="44"/>
      <c r="P181" s="256"/>
      <c r="Q181" s="282"/>
      <c r="R181" s="21" t="s">
        <v>430</v>
      </c>
      <c r="S181" s="89">
        <v>2</v>
      </c>
      <c r="T181" s="108">
        <f>'PROJECT SELECTION'!$L$23*'BY PROJECT TOOLS &amp; MATERIALS'!S181</f>
        <v>0</v>
      </c>
      <c r="U181" s="283"/>
    </row>
    <row r="182" spans="2:21" ht="13.05" customHeight="1">
      <c r="B182" s="282"/>
      <c r="C182" s="504" t="s">
        <v>530</v>
      </c>
      <c r="D182" s="518"/>
      <c r="E182" s="505"/>
      <c r="F182" s="254"/>
      <c r="G182" s="282"/>
      <c r="H182" s="44"/>
      <c r="I182" s="44"/>
      <c r="J182" s="44"/>
      <c r="K182" s="288"/>
      <c r="L182" s="282"/>
      <c r="M182" s="44"/>
      <c r="N182" s="44"/>
      <c r="O182" s="44"/>
      <c r="P182" s="256"/>
      <c r="Q182" s="282"/>
      <c r="R182" s="21" t="s">
        <v>431</v>
      </c>
      <c r="S182" s="89">
        <v>4</v>
      </c>
      <c r="T182" s="108">
        <f>'PROJECT SELECTION'!$L$23*'BY PROJECT TOOLS &amp; MATERIALS'!S182</f>
        <v>0</v>
      </c>
      <c r="U182" s="283"/>
    </row>
    <row r="183" spans="2:21" ht="13.05" customHeight="1">
      <c r="B183" s="282"/>
      <c r="C183" s="185" t="s">
        <v>5</v>
      </c>
      <c r="D183" s="184" t="s">
        <v>6</v>
      </c>
      <c r="E183" s="186" t="s">
        <v>78</v>
      </c>
      <c r="F183" s="254"/>
      <c r="G183" s="282"/>
      <c r="H183" s="44"/>
      <c r="I183" s="44"/>
      <c r="J183" s="44"/>
      <c r="K183" s="288"/>
      <c r="L183" s="282"/>
      <c r="M183" s="44"/>
      <c r="N183" s="44"/>
      <c r="O183" s="44"/>
      <c r="P183" s="256"/>
      <c r="Q183" s="282"/>
      <c r="R183" s="21" t="s">
        <v>432</v>
      </c>
      <c r="S183" s="89">
        <v>10</v>
      </c>
      <c r="T183" s="108">
        <f>'PROJECT SELECTION'!$L$23*'BY PROJECT TOOLS &amp; MATERIALS'!S183</f>
        <v>0</v>
      </c>
      <c r="U183" s="283"/>
    </row>
    <row r="184" spans="2:21" ht="13.05" customHeight="1">
      <c r="B184" s="282"/>
      <c r="C184" s="297" t="s">
        <v>41</v>
      </c>
      <c r="D184" s="93">
        <v>1</v>
      </c>
      <c r="E184" s="104">
        <f>'PROJECT SELECTION'!$C$25*'BY PROJECT TOOLS &amp; MATERIALS'!D184</f>
        <v>0</v>
      </c>
      <c r="F184" s="255"/>
      <c r="G184" s="282"/>
      <c r="H184" s="44"/>
      <c r="I184" s="44"/>
      <c r="J184" s="44"/>
      <c r="K184" s="288"/>
      <c r="L184" s="282"/>
      <c r="M184" s="44"/>
      <c r="N184" s="44"/>
      <c r="O184" s="44"/>
      <c r="P184" s="256"/>
      <c r="Q184" s="282"/>
      <c r="R184" s="21" t="s">
        <v>433</v>
      </c>
      <c r="S184" s="89">
        <v>10</v>
      </c>
      <c r="T184" s="108">
        <f>'PROJECT SELECTION'!$L$23*'BY PROJECT TOOLS &amp; MATERIALS'!S184</f>
        <v>0</v>
      </c>
      <c r="U184" s="283"/>
    </row>
    <row r="185" spans="2:21" ht="13.05" customHeight="1" thickBot="1">
      <c r="B185" s="282"/>
      <c r="C185" s="297" t="s">
        <v>32</v>
      </c>
      <c r="D185" s="93">
        <v>1</v>
      </c>
      <c r="E185" s="104">
        <f>'PROJECT SELECTION'!$C$25*'BY PROJECT TOOLS &amp; MATERIALS'!D185</f>
        <v>0</v>
      </c>
      <c r="F185" s="255"/>
      <c r="G185" s="282"/>
      <c r="H185" s="44"/>
      <c r="I185" s="44"/>
      <c r="J185" s="44"/>
      <c r="K185" s="288"/>
      <c r="L185" s="282"/>
      <c r="M185" s="44"/>
      <c r="N185" s="44"/>
      <c r="O185" s="44"/>
      <c r="P185" s="256"/>
      <c r="Q185" s="282"/>
      <c r="R185" s="215" t="s">
        <v>434</v>
      </c>
      <c r="S185" s="90">
        <v>2</v>
      </c>
      <c r="T185" s="108">
        <f>'PROJECT SELECTION'!$L$23*'BY PROJECT TOOLS &amp; MATERIALS'!S185</f>
        <v>0</v>
      </c>
      <c r="U185" s="283"/>
    </row>
    <row r="186" spans="2:21" ht="13.05" customHeight="1" thickBot="1">
      <c r="B186" s="282"/>
      <c r="C186" s="297" t="s">
        <v>33</v>
      </c>
      <c r="D186" s="93">
        <v>1</v>
      </c>
      <c r="E186" s="104">
        <f>'PROJECT SELECTION'!$C$25*'BY PROJECT TOOLS &amp; MATERIALS'!D186</f>
        <v>0</v>
      </c>
      <c r="F186" s="255"/>
      <c r="G186" s="282"/>
      <c r="H186" s="44"/>
      <c r="I186" s="44"/>
      <c r="J186" s="44"/>
      <c r="K186" s="288"/>
      <c r="L186" s="282"/>
      <c r="M186" s="44"/>
      <c r="N186" s="44"/>
      <c r="O186" s="44"/>
      <c r="P186" s="256"/>
      <c r="Q186" s="282"/>
      <c r="R186" s="44"/>
      <c r="S186" s="44"/>
      <c r="T186" s="44"/>
      <c r="U186" s="283"/>
    </row>
    <row r="187" spans="2:21" ht="13.05" customHeight="1">
      <c r="B187" s="282"/>
      <c r="C187" s="297" t="s">
        <v>34</v>
      </c>
      <c r="D187" s="93">
        <v>2</v>
      </c>
      <c r="E187" s="104">
        <f>'PROJECT SELECTION'!$C$25*'BY PROJECT TOOLS &amp; MATERIALS'!D187</f>
        <v>0</v>
      </c>
      <c r="F187" s="255"/>
      <c r="G187" s="282"/>
      <c r="H187" s="44"/>
      <c r="I187" s="44"/>
      <c r="J187" s="44"/>
      <c r="K187" s="288"/>
      <c r="L187" s="282"/>
      <c r="M187" s="44"/>
      <c r="N187" s="44"/>
      <c r="O187" s="44"/>
      <c r="P187" s="256"/>
      <c r="Q187" s="282"/>
      <c r="R187" s="504" t="s">
        <v>473</v>
      </c>
      <c r="S187" s="518"/>
      <c r="T187" s="505"/>
      <c r="U187" s="283"/>
    </row>
    <row r="188" spans="2:21" ht="13.05" customHeight="1">
      <c r="B188" s="282"/>
      <c r="C188" s="297" t="s">
        <v>35</v>
      </c>
      <c r="D188" s="93">
        <v>1</v>
      </c>
      <c r="E188" s="104">
        <f>'PROJECT SELECTION'!$C$25*'BY PROJECT TOOLS &amp; MATERIALS'!D188</f>
        <v>0</v>
      </c>
      <c r="F188" s="255"/>
      <c r="G188" s="282"/>
      <c r="H188" s="44"/>
      <c r="I188" s="44"/>
      <c r="J188" s="44"/>
      <c r="K188" s="288"/>
      <c r="L188" s="282"/>
      <c r="M188" s="44"/>
      <c r="N188" s="44"/>
      <c r="O188" s="44"/>
      <c r="P188" s="256"/>
      <c r="Q188" s="282"/>
      <c r="R188" s="185" t="s">
        <v>54</v>
      </c>
      <c r="S188" s="184" t="s">
        <v>6</v>
      </c>
      <c r="T188" s="190" t="s">
        <v>78</v>
      </c>
      <c r="U188" s="283"/>
    </row>
    <row r="189" spans="2:21" ht="13.05" customHeight="1">
      <c r="B189" s="282"/>
      <c r="C189" s="183" t="s">
        <v>57</v>
      </c>
      <c r="D189" s="93">
        <v>1</v>
      </c>
      <c r="E189" s="104">
        <f>'PROJECT SELECTION'!$C$25*'BY PROJECT TOOLS &amp; MATERIALS'!D189</f>
        <v>0</v>
      </c>
      <c r="F189" s="255"/>
      <c r="G189" s="282"/>
      <c r="H189" s="44"/>
      <c r="I189" s="44"/>
      <c r="J189" s="44"/>
      <c r="K189" s="288"/>
      <c r="L189" s="282"/>
      <c r="M189" s="44"/>
      <c r="N189" s="44"/>
      <c r="O189" s="44"/>
      <c r="P189" s="256"/>
      <c r="Q189" s="282"/>
      <c r="R189" s="183" t="s">
        <v>31</v>
      </c>
      <c r="S189" s="89">
        <v>1</v>
      </c>
      <c r="T189" s="108">
        <f>'PROJECT SELECTION'!$L$24*'BY PROJECT TOOLS &amp; MATERIALS'!S189</f>
        <v>0</v>
      </c>
      <c r="U189" s="283"/>
    </row>
    <row r="190" spans="2:21" ht="13.05" customHeight="1">
      <c r="B190" s="282"/>
      <c r="C190" s="21" t="s">
        <v>36</v>
      </c>
      <c r="D190" s="89">
        <v>1</v>
      </c>
      <c r="E190" s="104">
        <f>'PROJECT SELECTION'!$C$25*'BY PROJECT TOOLS &amp; MATERIALS'!D190</f>
        <v>0</v>
      </c>
      <c r="F190" s="255"/>
      <c r="G190" s="282"/>
      <c r="H190" s="44"/>
      <c r="I190" s="44"/>
      <c r="J190" s="44"/>
      <c r="K190" s="288"/>
      <c r="L190" s="282"/>
      <c r="M190" s="44"/>
      <c r="N190" s="44"/>
      <c r="O190" s="44"/>
      <c r="P190" s="256"/>
      <c r="Q190" s="282"/>
      <c r="R190" s="183" t="s">
        <v>32</v>
      </c>
      <c r="S190" s="89">
        <v>2</v>
      </c>
      <c r="T190" s="108">
        <f>'PROJECT SELECTION'!$L$24*'BY PROJECT TOOLS &amp; MATERIALS'!S190</f>
        <v>0</v>
      </c>
      <c r="U190" s="283"/>
    </row>
    <row r="191" spans="2:21" ht="13.05" customHeight="1">
      <c r="B191" s="282"/>
      <c r="C191" s="21" t="s">
        <v>37</v>
      </c>
      <c r="D191" s="89">
        <v>1</v>
      </c>
      <c r="E191" s="104">
        <f>'PROJECT SELECTION'!$C$25*'BY PROJECT TOOLS &amp; MATERIALS'!D191</f>
        <v>0</v>
      </c>
      <c r="F191" s="255"/>
      <c r="G191" s="282"/>
      <c r="H191" s="44"/>
      <c r="I191" s="44"/>
      <c r="J191" s="44"/>
      <c r="K191" s="288"/>
      <c r="L191" s="282"/>
      <c r="M191" s="44"/>
      <c r="N191" s="44"/>
      <c r="O191" s="44"/>
      <c r="P191" s="256"/>
      <c r="Q191" s="282"/>
      <c r="R191" s="183" t="s">
        <v>33</v>
      </c>
      <c r="S191" s="89">
        <v>1</v>
      </c>
      <c r="T191" s="108">
        <f>'PROJECT SELECTION'!$L$24*'BY PROJECT TOOLS &amp; MATERIALS'!S191</f>
        <v>0</v>
      </c>
      <c r="U191" s="283"/>
    </row>
    <row r="192" spans="2:21" ht="13.05" customHeight="1">
      <c r="B192" s="282"/>
      <c r="C192" s="21" t="s">
        <v>39</v>
      </c>
      <c r="D192" s="89">
        <v>1</v>
      </c>
      <c r="E192" s="104">
        <f>'PROJECT SELECTION'!$C$25*'BY PROJECT TOOLS &amp; MATERIALS'!D192</f>
        <v>0</v>
      </c>
      <c r="F192" s="255"/>
      <c r="G192" s="282"/>
      <c r="H192" s="44"/>
      <c r="I192" s="44"/>
      <c r="J192" s="44"/>
      <c r="K192" s="288"/>
      <c r="L192" s="282"/>
      <c r="M192" s="44"/>
      <c r="N192" s="44"/>
      <c r="O192" s="44"/>
      <c r="P192" s="256"/>
      <c r="Q192" s="282"/>
      <c r="R192" s="183" t="s">
        <v>34</v>
      </c>
      <c r="S192" s="89">
        <v>3</v>
      </c>
      <c r="T192" s="108">
        <f>'PROJECT SELECTION'!$L$24*'BY PROJECT TOOLS &amp; MATERIALS'!S192</f>
        <v>0</v>
      </c>
      <c r="U192" s="283"/>
    </row>
    <row r="193" spans="2:21" ht="13.05" customHeight="1">
      <c r="B193" s="282"/>
      <c r="C193" s="203" t="s">
        <v>533</v>
      </c>
      <c r="D193" s="93">
        <v>1</v>
      </c>
      <c r="E193" s="104">
        <f>'PROJECT SELECTION'!$C$25*'BY PROJECT TOOLS &amp; MATERIALS'!D193</f>
        <v>0</v>
      </c>
      <c r="F193" s="255"/>
      <c r="G193" s="282"/>
      <c r="H193" s="44"/>
      <c r="I193" s="44"/>
      <c r="J193" s="44"/>
      <c r="K193" s="288"/>
      <c r="L193" s="282"/>
      <c r="M193" s="44"/>
      <c r="N193" s="44"/>
      <c r="O193" s="44"/>
      <c r="P193" s="256"/>
      <c r="Q193" s="282"/>
      <c r="R193" s="183" t="s">
        <v>35</v>
      </c>
      <c r="S193" s="89">
        <v>1</v>
      </c>
      <c r="T193" s="108">
        <f>'PROJECT SELECTION'!$L$24*'BY PROJECT TOOLS &amp; MATERIALS'!S193</f>
        <v>0</v>
      </c>
      <c r="U193" s="283"/>
    </row>
    <row r="194" spans="2:21" ht="13.05" customHeight="1">
      <c r="B194" s="282"/>
      <c r="C194" s="203" t="s">
        <v>534</v>
      </c>
      <c r="D194" s="93">
        <v>1</v>
      </c>
      <c r="E194" s="104">
        <f>'PROJECT SELECTION'!$C$25*'BY PROJECT TOOLS &amp; MATERIALS'!D194</f>
        <v>0</v>
      </c>
      <c r="F194" s="255"/>
      <c r="G194" s="282"/>
      <c r="H194" s="44"/>
      <c r="I194" s="44"/>
      <c r="J194" s="44"/>
      <c r="K194" s="288"/>
      <c r="L194" s="282"/>
      <c r="M194" s="44"/>
      <c r="N194" s="44"/>
      <c r="O194" s="44"/>
      <c r="P194" s="256"/>
      <c r="Q194" s="282"/>
      <c r="R194" s="183" t="s">
        <v>36</v>
      </c>
      <c r="S194" s="89">
        <v>1</v>
      </c>
      <c r="T194" s="108">
        <f>'PROJECT SELECTION'!$L$24*'BY PROJECT TOOLS &amp; MATERIALS'!S194</f>
        <v>0</v>
      </c>
      <c r="U194" s="283"/>
    </row>
    <row r="195" spans="2:21" ht="13.05" customHeight="1">
      <c r="B195" s="282"/>
      <c r="C195" s="21" t="s">
        <v>272</v>
      </c>
      <c r="D195" s="89">
        <v>1</v>
      </c>
      <c r="E195" s="104">
        <f>'PROJECT SELECTION'!$C$25*'BY PROJECT TOOLS &amp; MATERIALS'!D195</f>
        <v>0</v>
      </c>
      <c r="F195" s="255"/>
      <c r="G195" s="282"/>
      <c r="H195" s="44"/>
      <c r="I195" s="44"/>
      <c r="J195" s="44"/>
      <c r="K195" s="288"/>
      <c r="L195" s="282"/>
      <c r="M195" s="44"/>
      <c r="N195" s="44"/>
      <c r="O195" s="44"/>
      <c r="P195" s="256"/>
      <c r="Q195" s="282"/>
      <c r="R195" s="21" t="s">
        <v>37</v>
      </c>
      <c r="S195" s="89">
        <v>1</v>
      </c>
      <c r="T195" s="108">
        <f>'PROJECT SELECTION'!$L$24*'BY PROJECT TOOLS &amp; MATERIALS'!S195</f>
        <v>0</v>
      </c>
      <c r="U195" s="283"/>
    </row>
    <row r="196" spans="2:21" ht="13.05" customHeight="1">
      <c r="B196" s="282"/>
      <c r="C196" s="21" t="s">
        <v>312</v>
      </c>
      <c r="D196" s="89">
        <v>1</v>
      </c>
      <c r="E196" s="104">
        <f>'PROJECT SELECTION'!$C$25*'BY PROJECT TOOLS &amp; MATERIALS'!D196</f>
        <v>0</v>
      </c>
      <c r="F196" s="255"/>
      <c r="G196" s="282"/>
      <c r="H196" s="44"/>
      <c r="I196" s="44"/>
      <c r="J196" s="44"/>
      <c r="K196" s="288"/>
      <c r="L196" s="282"/>
      <c r="M196" s="44"/>
      <c r="N196" s="44"/>
      <c r="O196" s="44"/>
      <c r="P196" s="256"/>
      <c r="Q196" s="282"/>
      <c r="R196" s="21" t="s">
        <v>57</v>
      </c>
      <c r="S196" s="89">
        <v>2</v>
      </c>
      <c r="T196" s="108">
        <f>'PROJECT SELECTION'!$L$24*'BY PROJECT TOOLS &amp; MATERIALS'!S196</f>
        <v>0</v>
      </c>
      <c r="U196" s="283"/>
    </row>
    <row r="197" spans="2:21" ht="13.05" customHeight="1">
      <c r="B197" s="282"/>
      <c r="C197" s="21" t="s">
        <v>535</v>
      </c>
      <c r="D197" s="89">
        <v>2</v>
      </c>
      <c r="E197" s="104">
        <f>'PROJECT SELECTION'!$C$25*'BY PROJECT TOOLS &amp; MATERIALS'!D197</f>
        <v>0</v>
      </c>
      <c r="F197" s="255"/>
      <c r="G197" s="282"/>
      <c r="H197" s="44"/>
      <c r="I197" s="44"/>
      <c r="J197" s="44"/>
      <c r="K197" s="288"/>
      <c r="L197" s="282"/>
      <c r="M197" s="44"/>
      <c r="N197" s="44"/>
      <c r="O197" s="44"/>
      <c r="P197" s="256"/>
      <c r="Q197" s="282"/>
      <c r="R197" s="21" t="s">
        <v>40</v>
      </c>
      <c r="S197" s="89">
        <v>1</v>
      </c>
      <c r="T197" s="108">
        <f>'PROJECT SELECTION'!$L$24*'BY PROJECT TOOLS &amp; MATERIALS'!S197</f>
        <v>0</v>
      </c>
      <c r="U197" s="283"/>
    </row>
    <row r="198" spans="2:21" ht="13.05" customHeight="1">
      <c r="B198" s="282"/>
      <c r="C198" s="21" t="s">
        <v>536</v>
      </c>
      <c r="D198" s="89">
        <v>1</v>
      </c>
      <c r="E198" s="104">
        <f>'PROJECT SELECTION'!$C$25*'BY PROJECT TOOLS &amp; MATERIALS'!D198</f>
        <v>0</v>
      </c>
      <c r="F198" s="255"/>
      <c r="G198" s="282"/>
      <c r="H198" s="44"/>
      <c r="I198" s="44"/>
      <c r="J198" s="44"/>
      <c r="K198" s="288"/>
      <c r="L198" s="282"/>
      <c r="M198" s="44"/>
      <c r="N198" s="44"/>
      <c r="O198" s="44"/>
      <c r="P198" s="256"/>
      <c r="Q198" s="282"/>
      <c r="R198" s="21" t="s">
        <v>307</v>
      </c>
      <c r="S198" s="89">
        <v>1</v>
      </c>
      <c r="T198" s="108">
        <f>'PROJECT SELECTION'!$L$24*'BY PROJECT TOOLS &amp; MATERIALS'!S198</f>
        <v>0</v>
      </c>
      <c r="U198" s="283"/>
    </row>
    <row r="199" spans="2:21" ht="13.05" customHeight="1">
      <c r="B199" s="282"/>
      <c r="C199" s="21" t="s">
        <v>537</v>
      </c>
      <c r="D199" s="89">
        <v>5</v>
      </c>
      <c r="E199" s="104">
        <f>'PROJECT SELECTION'!$C$25*'BY PROJECT TOOLS &amp; MATERIALS'!D199</f>
        <v>0</v>
      </c>
      <c r="F199" s="255"/>
      <c r="G199" s="282"/>
      <c r="H199" s="44"/>
      <c r="I199" s="44"/>
      <c r="J199" s="44"/>
      <c r="K199" s="288"/>
      <c r="L199" s="282"/>
      <c r="M199" s="44"/>
      <c r="N199" s="44"/>
      <c r="O199" s="44"/>
      <c r="P199" s="256"/>
      <c r="Q199" s="282"/>
      <c r="R199" s="21" t="s">
        <v>476</v>
      </c>
      <c r="S199" s="89">
        <v>1</v>
      </c>
      <c r="T199" s="108">
        <f>'PROJECT SELECTION'!$L$24*'BY PROJECT TOOLS &amp; MATERIALS'!S199</f>
        <v>0</v>
      </c>
      <c r="U199" s="283"/>
    </row>
    <row r="200" spans="2:21" ht="13.05" customHeight="1">
      <c r="B200" s="282"/>
      <c r="C200" s="21" t="s">
        <v>538</v>
      </c>
      <c r="D200" s="89">
        <v>1</v>
      </c>
      <c r="E200" s="104">
        <f>'PROJECT SELECTION'!$C$25*'BY PROJECT TOOLS &amp; MATERIALS'!D200</f>
        <v>0</v>
      </c>
      <c r="F200" s="255"/>
      <c r="G200" s="282"/>
      <c r="H200" s="44"/>
      <c r="I200" s="44"/>
      <c r="J200" s="44"/>
      <c r="K200" s="288"/>
      <c r="L200" s="282"/>
      <c r="M200" s="44"/>
      <c r="N200" s="44"/>
      <c r="O200" s="44"/>
      <c r="P200" s="256"/>
      <c r="Q200" s="282"/>
      <c r="R200" s="21" t="s">
        <v>486</v>
      </c>
      <c r="S200" s="89">
        <v>3</v>
      </c>
      <c r="T200" s="108">
        <f>'PROJECT SELECTION'!$L$24*'BY PROJECT TOOLS &amp; MATERIALS'!S200</f>
        <v>0</v>
      </c>
      <c r="U200" s="283"/>
    </row>
    <row r="201" spans="2:21" ht="13.05" customHeight="1">
      <c r="B201" s="282"/>
      <c r="C201" s="21" t="s">
        <v>539</v>
      </c>
      <c r="D201" s="89">
        <v>2</v>
      </c>
      <c r="E201" s="104">
        <f>'PROJECT SELECTION'!$C$25*'BY PROJECT TOOLS &amp; MATERIALS'!D201</f>
        <v>0</v>
      </c>
      <c r="F201" s="288"/>
      <c r="G201" s="282"/>
      <c r="H201" s="44"/>
      <c r="I201" s="44"/>
      <c r="J201" s="44"/>
      <c r="K201" s="288"/>
      <c r="L201" s="282"/>
      <c r="M201" s="44"/>
      <c r="N201" s="44"/>
      <c r="O201" s="44"/>
      <c r="P201" s="288"/>
      <c r="Q201" s="282"/>
      <c r="R201" s="21" t="s">
        <v>487</v>
      </c>
      <c r="S201" s="89">
        <v>4</v>
      </c>
      <c r="T201" s="108">
        <f>'PROJECT SELECTION'!$L$24*'BY PROJECT TOOLS &amp; MATERIALS'!S201</f>
        <v>0</v>
      </c>
      <c r="U201" s="283"/>
    </row>
    <row r="202" spans="2:21" ht="13.05" customHeight="1">
      <c r="B202" s="282"/>
      <c r="C202" s="21" t="s">
        <v>540</v>
      </c>
      <c r="D202" s="89">
        <v>2</v>
      </c>
      <c r="E202" s="104">
        <f>'PROJECT SELECTION'!$C$25*'BY PROJECT TOOLS &amp; MATERIALS'!D202</f>
        <v>0</v>
      </c>
      <c r="F202" s="254"/>
      <c r="G202" s="282"/>
      <c r="H202" s="44"/>
      <c r="I202" s="44"/>
      <c r="J202" s="44"/>
      <c r="K202" s="288"/>
      <c r="L202" s="282"/>
      <c r="M202" s="44"/>
      <c r="N202" s="44"/>
      <c r="O202" s="44"/>
      <c r="P202" s="254"/>
      <c r="Q202" s="282"/>
      <c r="R202" s="21" t="s">
        <v>488</v>
      </c>
      <c r="S202" s="89">
        <v>10</v>
      </c>
      <c r="T202" s="108">
        <f>'PROJECT SELECTION'!$L$24*'BY PROJECT TOOLS &amp; MATERIALS'!S202</f>
        <v>0</v>
      </c>
      <c r="U202" s="283"/>
    </row>
    <row r="203" spans="2:21" ht="13.05" customHeight="1">
      <c r="B203" s="282"/>
      <c r="C203" s="21" t="s">
        <v>542</v>
      </c>
      <c r="D203" s="89">
        <v>2</v>
      </c>
      <c r="E203" s="104">
        <f>'PROJECT SELECTION'!$C$25*'BY PROJECT TOOLS &amp; MATERIALS'!D203</f>
        <v>0</v>
      </c>
      <c r="F203" s="254"/>
      <c r="G203" s="282"/>
      <c r="H203" s="44"/>
      <c r="I203" s="44"/>
      <c r="J203" s="44"/>
      <c r="K203" s="288"/>
      <c r="L203" s="282"/>
      <c r="M203" s="44"/>
      <c r="N203" s="44"/>
      <c r="O203" s="44"/>
      <c r="P203" s="254"/>
      <c r="Q203" s="282"/>
      <c r="R203" s="16" t="s">
        <v>489</v>
      </c>
      <c r="S203" s="89">
        <v>1</v>
      </c>
      <c r="T203" s="108">
        <f>'PROJECT SELECTION'!$L$24*'BY PROJECT TOOLS &amp; MATERIALS'!S203</f>
        <v>0</v>
      </c>
      <c r="U203" s="283"/>
    </row>
    <row r="204" spans="2:21" ht="13.05" customHeight="1">
      <c r="B204" s="282"/>
      <c r="C204" s="21" t="s">
        <v>541</v>
      </c>
      <c r="D204" s="89">
        <v>5</v>
      </c>
      <c r="E204" s="104">
        <f>'PROJECT SELECTION'!$C$25*'BY PROJECT TOOLS &amp; MATERIALS'!D204</f>
        <v>0</v>
      </c>
      <c r="F204" s="255"/>
      <c r="G204" s="282"/>
      <c r="H204" s="44"/>
      <c r="I204" s="44"/>
      <c r="J204" s="44"/>
      <c r="K204" s="288"/>
      <c r="L204" s="282"/>
      <c r="M204" s="44"/>
      <c r="N204" s="44"/>
      <c r="O204" s="44"/>
      <c r="P204" s="256"/>
      <c r="Q204" s="282"/>
      <c r="R204" s="16" t="s">
        <v>490</v>
      </c>
      <c r="S204" s="89">
        <v>1</v>
      </c>
      <c r="T204" s="108">
        <f>'PROJECT SELECTION'!$L$24*'BY PROJECT TOOLS &amp; MATERIALS'!S204</f>
        <v>0</v>
      </c>
      <c r="U204" s="283"/>
    </row>
    <row r="205" spans="2:21" ht="13.05" customHeight="1">
      <c r="B205" s="282"/>
      <c r="C205" s="21" t="s">
        <v>543</v>
      </c>
      <c r="D205" s="89">
        <v>1</v>
      </c>
      <c r="E205" s="104">
        <f>'PROJECT SELECTION'!$C$25*'BY PROJECT TOOLS &amp; MATERIALS'!D205</f>
        <v>0</v>
      </c>
      <c r="F205" s="255"/>
      <c r="G205" s="282"/>
      <c r="H205" s="44"/>
      <c r="I205" s="44"/>
      <c r="J205" s="44"/>
      <c r="K205" s="288"/>
      <c r="L205" s="282"/>
      <c r="M205" s="44"/>
      <c r="N205" s="44"/>
      <c r="O205" s="44"/>
      <c r="P205" s="256"/>
      <c r="Q205" s="282"/>
      <c r="R205" s="16" t="s">
        <v>491</v>
      </c>
      <c r="S205" s="89">
        <v>1</v>
      </c>
      <c r="T205" s="108">
        <f>'PROJECT SELECTION'!$L$24*'BY PROJECT TOOLS &amp; MATERIALS'!S205</f>
        <v>0</v>
      </c>
      <c r="U205" s="283"/>
    </row>
    <row r="206" spans="2:21" ht="13.05" customHeight="1">
      <c r="B206" s="282"/>
      <c r="C206" s="21" t="s">
        <v>544</v>
      </c>
      <c r="D206" s="89">
        <v>1</v>
      </c>
      <c r="E206" s="104">
        <f>'PROJECT SELECTION'!$C$25*'BY PROJECT TOOLS &amp; MATERIALS'!D206</f>
        <v>0</v>
      </c>
      <c r="F206" s="255"/>
      <c r="G206" s="282"/>
      <c r="H206" s="44"/>
      <c r="I206" s="44"/>
      <c r="J206" s="44"/>
      <c r="K206" s="288"/>
      <c r="L206" s="282"/>
      <c r="M206" s="44"/>
      <c r="N206" s="44"/>
      <c r="O206" s="44"/>
      <c r="P206" s="256"/>
      <c r="Q206" s="282"/>
      <c r="R206" s="16" t="s">
        <v>492</v>
      </c>
      <c r="S206" s="89">
        <v>2</v>
      </c>
      <c r="T206" s="108">
        <f>'PROJECT SELECTION'!$L$24*'BY PROJECT TOOLS &amp; MATERIALS'!S206</f>
        <v>0</v>
      </c>
      <c r="U206" s="283"/>
    </row>
    <row r="207" spans="2:21" ht="13.05" customHeight="1" thickBot="1">
      <c r="B207" s="282"/>
      <c r="C207" s="25" t="s">
        <v>545</v>
      </c>
      <c r="D207" s="90">
        <v>1</v>
      </c>
      <c r="E207" s="105">
        <f>'PROJECT SELECTION'!$C$25*'BY PROJECT TOOLS &amp; MATERIALS'!D207</f>
        <v>0</v>
      </c>
      <c r="F207" s="255"/>
      <c r="G207" s="282"/>
      <c r="H207" s="44"/>
      <c r="I207" s="44"/>
      <c r="J207" s="44"/>
      <c r="K207" s="288"/>
      <c r="L207" s="282"/>
      <c r="M207" s="44"/>
      <c r="N207" s="44"/>
      <c r="O207" s="44"/>
      <c r="P207" s="256"/>
      <c r="Q207" s="282"/>
      <c r="R207" s="16" t="s">
        <v>493</v>
      </c>
      <c r="S207" s="89">
        <v>2</v>
      </c>
      <c r="T207" s="108">
        <f>'PROJECT SELECTION'!$L$24*'BY PROJECT TOOLS &amp; MATERIALS'!S207</f>
        <v>0</v>
      </c>
      <c r="U207" s="283"/>
    </row>
    <row r="208" spans="2:21" ht="13.05" customHeight="1" thickBot="1">
      <c r="B208" s="282"/>
      <c r="C208" s="44"/>
      <c r="D208" s="44"/>
      <c r="E208" s="44"/>
      <c r="F208" s="255"/>
      <c r="G208" s="282"/>
      <c r="H208" s="44"/>
      <c r="I208" s="44"/>
      <c r="J208" s="44"/>
      <c r="K208" s="288"/>
      <c r="L208" s="282"/>
      <c r="M208" s="44"/>
      <c r="N208" s="44"/>
      <c r="O208" s="44"/>
      <c r="P208" s="256"/>
      <c r="Q208" s="282"/>
      <c r="R208" s="16" t="s">
        <v>494</v>
      </c>
      <c r="S208" s="89">
        <v>1</v>
      </c>
      <c r="T208" s="108">
        <f>'PROJECT SELECTION'!$L$24*'BY PROJECT TOOLS &amp; MATERIALS'!S208</f>
        <v>0</v>
      </c>
      <c r="U208" s="283"/>
    </row>
    <row r="209" spans="2:21" ht="13.05" customHeight="1">
      <c r="B209" s="282"/>
      <c r="C209" s="504" t="s">
        <v>546</v>
      </c>
      <c r="D209" s="518"/>
      <c r="E209" s="505"/>
      <c r="F209" s="255"/>
      <c r="G209" s="282"/>
      <c r="H209" s="44"/>
      <c r="I209" s="44"/>
      <c r="J209" s="44"/>
      <c r="K209" s="288"/>
      <c r="L209" s="282"/>
      <c r="M209" s="44"/>
      <c r="N209" s="44"/>
      <c r="O209" s="44"/>
      <c r="P209" s="256"/>
      <c r="Q209" s="282"/>
      <c r="R209" s="16" t="s">
        <v>495</v>
      </c>
      <c r="S209" s="89">
        <v>2</v>
      </c>
      <c r="T209" s="108">
        <f>'PROJECT SELECTION'!$L$24*'BY PROJECT TOOLS &amp; MATERIALS'!S209</f>
        <v>0</v>
      </c>
      <c r="U209" s="283"/>
    </row>
    <row r="210" spans="2:21" ht="13.05" customHeight="1">
      <c r="B210" s="282"/>
      <c r="C210" s="185" t="s">
        <v>5</v>
      </c>
      <c r="D210" s="184" t="s">
        <v>6</v>
      </c>
      <c r="E210" s="186" t="s">
        <v>78</v>
      </c>
      <c r="F210" s="255"/>
      <c r="G210" s="282"/>
      <c r="H210" s="44"/>
      <c r="I210" s="44"/>
      <c r="J210" s="44"/>
      <c r="K210" s="288"/>
      <c r="L210" s="282"/>
      <c r="M210" s="44"/>
      <c r="N210" s="44"/>
      <c r="O210" s="44"/>
      <c r="P210" s="256"/>
      <c r="Q210" s="282"/>
      <c r="R210" s="16" t="s">
        <v>496</v>
      </c>
      <c r="S210" s="89">
        <v>2</v>
      </c>
      <c r="T210" s="108">
        <f>'PROJECT SELECTION'!$L$24*'BY PROJECT TOOLS &amp; MATERIALS'!S210</f>
        <v>0</v>
      </c>
      <c r="U210" s="283"/>
    </row>
    <row r="211" spans="2:21" ht="13.05" customHeight="1">
      <c r="B211" s="282"/>
      <c r="C211" s="297" t="s">
        <v>41</v>
      </c>
      <c r="D211" s="93">
        <v>1</v>
      </c>
      <c r="E211" s="104">
        <f>'PROJECT SELECTION'!$C$26*'BY PROJECT TOOLS &amp; MATERIALS'!D211</f>
        <v>0</v>
      </c>
      <c r="F211" s="255"/>
      <c r="G211" s="282"/>
      <c r="H211" s="44"/>
      <c r="I211" s="44"/>
      <c r="J211" s="44"/>
      <c r="K211" s="288"/>
      <c r="L211" s="282"/>
      <c r="M211" s="44"/>
      <c r="N211" s="44"/>
      <c r="O211" s="44"/>
      <c r="P211" s="256"/>
      <c r="Q211" s="282"/>
      <c r="R211" s="16" t="s">
        <v>497</v>
      </c>
      <c r="S211" s="89">
        <v>3</v>
      </c>
      <c r="T211" s="108">
        <f>'PROJECT SELECTION'!$L$24*'BY PROJECT TOOLS &amp; MATERIALS'!S211</f>
        <v>0</v>
      </c>
      <c r="U211" s="283"/>
    </row>
    <row r="212" spans="2:21" ht="13.05" customHeight="1" thickBot="1">
      <c r="B212" s="282"/>
      <c r="C212" s="297" t="s">
        <v>32</v>
      </c>
      <c r="D212" s="93">
        <v>1</v>
      </c>
      <c r="E212" s="104">
        <f>'PROJECT SELECTION'!$C$26*'BY PROJECT TOOLS &amp; MATERIALS'!D212</f>
        <v>0</v>
      </c>
      <c r="F212" s="255"/>
      <c r="G212" s="282"/>
      <c r="H212" s="44"/>
      <c r="I212" s="44"/>
      <c r="J212" s="44"/>
      <c r="K212" s="288"/>
      <c r="L212" s="282"/>
      <c r="M212" s="44"/>
      <c r="N212" s="44"/>
      <c r="O212" s="44"/>
      <c r="P212" s="256"/>
      <c r="Q212" s="282"/>
      <c r="R212" s="17" t="s">
        <v>498</v>
      </c>
      <c r="S212" s="90">
        <v>1</v>
      </c>
      <c r="T212" s="109">
        <f>'PROJECT SELECTION'!$L$24*'BY PROJECT TOOLS &amp; MATERIALS'!S212</f>
        <v>0</v>
      </c>
      <c r="U212" s="283"/>
    </row>
    <row r="213" spans="2:21" ht="13.05" customHeight="1" thickBot="1">
      <c r="B213" s="282"/>
      <c r="C213" s="297" t="s">
        <v>33</v>
      </c>
      <c r="D213" s="93">
        <v>1</v>
      </c>
      <c r="E213" s="104">
        <f>'PROJECT SELECTION'!$C$26*'BY PROJECT TOOLS &amp; MATERIALS'!D213</f>
        <v>0</v>
      </c>
      <c r="F213" s="255"/>
      <c r="G213" s="282"/>
      <c r="H213" s="44"/>
      <c r="I213" s="44"/>
      <c r="J213" s="44"/>
      <c r="K213" s="288"/>
      <c r="L213" s="282"/>
      <c r="M213" s="44"/>
      <c r="N213" s="44"/>
      <c r="O213" s="44"/>
      <c r="P213" s="256"/>
      <c r="Q213" s="282"/>
      <c r="R213" s="44"/>
      <c r="S213" s="44"/>
      <c r="T213" s="44"/>
      <c r="U213" s="283"/>
    </row>
    <row r="214" spans="2:21" ht="13.05" customHeight="1">
      <c r="B214" s="282"/>
      <c r="C214" s="297" t="s">
        <v>34</v>
      </c>
      <c r="D214" s="93">
        <v>3</v>
      </c>
      <c r="E214" s="104">
        <f>'PROJECT SELECTION'!$C$26*'BY PROJECT TOOLS &amp; MATERIALS'!D214</f>
        <v>0</v>
      </c>
      <c r="F214" s="255"/>
      <c r="G214" s="282"/>
      <c r="H214" s="44"/>
      <c r="I214" s="44"/>
      <c r="J214" s="44"/>
      <c r="K214" s="288"/>
      <c r="L214" s="282"/>
      <c r="M214" s="44"/>
      <c r="N214" s="44"/>
      <c r="O214" s="44"/>
      <c r="P214" s="256"/>
      <c r="Q214" s="282"/>
      <c r="R214" s="504" t="s">
        <v>499</v>
      </c>
      <c r="S214" s="518"/>
      <c r="T214" s="505"/>
      <c r="U214" s="283"/>
    </row>
    <row r="215" spans="2:21" ht="13.05" customHeight="1">
      <c r="B215" s="282"/>
      <c r="C215" s="297" t="s">
        <v>35</v>
      </c>
      <c r="D215" s="93">
        <v>1</v>
      </c>
      <c r="E215" s="104">
        <f>'PROJECT SELECTION'!$C$26*'BY PROJECT TOOLS &amp; MATERIALS'!D215</f>
        <v>0</v>
      </c>
      <c r="F215" s="255"/>
      <c r="G215" s="282"/>
      <c r="H215" s="44"/>
      <c r="I215" s="44"/>
      <c r="J215" s="44"/>
      <c r="K215" s="288"/>
      <c r="L215" s="282"/>
      <c r="M215" s="44"/>
      <c r="N215" s="44"/>
      <c r="O215" s="44"/>
      <c r="P215" s="256"/>
      <c r="Q215" s="282"/>
      <c r="R215" s="294" t="s">
        <v>54</v>
      </c>
      <c r="S215" s="218" t="s">
        <v>6</v>
      </c>
      <c r="T215" s="295" t="s">
        <v>78</v>
      </c>
      <c r="U215" s="283"/>
    </row>
    <row r="216" spans="2:21" ht="13.05" customHeight="1">
      <c r="B216" s="282"/>
      <c r="C216" s="203" t="s">
        <v>36</v>
      </c>
      <c r="D216" s="93">
        <v>1</v>
      </c>
      <c r="E216" s="104">
        <f>'PROJECT SELECTION'!$C$26*'BY PROJECT TOOLS &amp; MATERIALS'!D216</f>
        <v>0</v>
      </c>
      <c r="F216" s="255"/>
      <c r="G216" s="282"/>
      <c r="H216" s="44"/>
      <c r="I216" s="44"/>
      <c r="J216" s="44"/>
      <c r="K216" s="288"/>
      <c r="L216" s="282"/>
      <c r="M216" s="44"/>
      <c r="N216" s="44"/>
      <c r="O216" s="44"/>
      <c r="P216" s="256"/>
      <c r="Q216" s="282"/>
      <c r="R216" s="183" t="s">
        <v>31</v>
      </c>
      <c r="S216" s="89">
        <v>1</v>
      </c>
      <c r="T216" s="108">
        <f>'PROJECT SELECTION'!$L$25*'BY PROJECT TOOLS &amp; MATERIALS'!S216</f>
        <v>0</v>
      </c>
      <c r="U216" s="283"/>
    </row>
    <row r="217" spans="2:21" ht="13.05" customHeight="1">
      <c r="B217" s="282"/>
      <c r="C217" s="203" t="s">
        <v>37</v>
      </c>
      <c r="D217" s="93">
        <v>1</v>
      </c>
      <c r="E217" s="104">
        <f>'PROJECT SELECTION'!$C$26*'BY PROJECT TOOLS &amp; MATERIALS'!D217</f>
        <v>0</v>
      </c>
      <c r="F217" s="255"/>
      <c r="G217" s="282"/>
      <c r="H217" s="44"/>
      <c r="I217" s="44"/>
      <c r="J217" s="44"/>
      <c r="K217" s="288"/>
      <c r="L217" s="282"/>
      <c r="M217" s="44"/>
      <c r="N217" s="44"/>
      <c r="O217" s="44"/>
      <c r="P217" s="256"/>
      <c r="Q217" s="282"/>
      <c r="R217" s="183" t="s">
        <v>32</v>
      </c>
      <c r="S217" s="89">
        <v>2</v>
      </c>
      <c r="T217" s="108">
        <f>'PROJECT SELECTION'!$L$25*'BY PROJECT TOOLS &amp; MATERIALS'!S217</f>
        <v>0</v>
      </c>
      <c r="U217" s="283"/>
    </row>
    <row r="218" spans="2:21" ht="13.05" customHeight="1">
      <c r="B218" s="282"/>
      <c r="C218" s="203" t="s">
        <v>57</v>
      </c>
      <c r="D218" s="93">
        <v>1</v>
      </c>
      <c r="E218" s="104">
        <f>'PROJECT SELECTION'!$C$26*'BY PROJECT TOOLS &amp; MATERIALS'!D218</f>
        <v>0</v>
      </c>
      <c r="F218" s="255"/>
      <c r="G218" s="282"/>
      <c r="H218" s="44"/>
      <c r="I218" s="44"/>
      <c r="J218" s="44"/>
      <c r="K218" s="288"/>
      <c r="L218" s="282"/>
      <c r="M218" s="44"/>
      <c r="N218" s="44"/>
      <c r="O218" s="44"/>
      <c r="P218" s="256"/>
      <c r="Q218" s="282"/>
      <c r="R218" s="183" t="s">
        <v>33</v>
      </c>
      <c r="S218" s="89">
        <v>1</v>
      </c>
      <c r="T218" s="108">
        <f>'PROJECT SELECTION'!$L$25*'BY PROJECT TOOLS &amp; MATERIALS'!S218</f>
        <v>0</v>
      </c>
      <c r="U218" s="283"/>
    </row>
    <row r="219" spans="2:21" ht="13.05" customHeight="1">
      <c r="B219" s="282"/>
      <c r="C219" s="296" t="s">
        <v>547</v>
      </c>
      <c r="D219" s="227">
        <v>1</v>
      </c>
      <c r="E219" s="104">
        <f>'PROJECT SELECTION'!$C$26*'BY PROJECT TOOLS &amp; MATERIALS'!D219</f>
        <v>0</v>
      </c>
      <c r="F219" s="255"/>
      <c r="G219" s="282"/>
      <c r="H219" s="44"/>
      <c r="I219" s="44"/>
      <c r="J219" s="44"/>
      <c r="K219" s="288"/>
      <c r="L219" s="282"/>
      <c r="M219" s="44"/>
      <c r="N219" s="44"/>
      <c r="O219" s="44"/>
      <c r="P219" s="256"/>
      <c r="Q219" s="282"/>
      <c r="R219" s="183" t="s">
        <v>34</v>
      </c>
      <c r="S219" s="89">
        <v>3</v>
      </c>
      <c r="T219" s="108">
        <f>'PROJECT SELECTION'!$L$25*'BY PROJECT TOOLS &amp; MATERIALS'!S219</f>
        <v>0</v>
      </c>
      <c r="U219" s="283"/>
    </row>
    <row r="220" spans="2:21" ht="13.05" customHeight="1">
      <c r="B220" s="282"/>
      <c r="C220" s="296" t="s">
        <v>548</v>
      </c>
      <c r="D220" s="227">
        <v>0</v>
      </c>
      <c r="E220" s="104">
        <f>'PROJECT SELECTION'!$C$26*'BY PROJECT TOOLS &amp; MATERIALS'!D220</f>
        <v>0</v>
      </c>
      <c r="F220" s="255"/>
      <c r="G220" s="282"/>
      <c r="H220" s="44"/>
      <c r="I220" s="44"/>
      <c r="J220" s="44"/>
      <c r="K220" s="288"/>
      <c r="L220" s="282"/>
      <c r="M220" s="44"/>
      <c r="N220" s="44"/>
      <c r="O220" s="44"/>
      <c r="P220" s="256"/>
      <c r="Q220" s="282"/>
      <c r="R220" s="183" t="s">
        <v>35</v>
      </c>
      <c r="S220" s="89">
        <v>1</v>
      </c>
      <c r="T220" s="108">
        <f>'PROJECT SELECTION'!$L$25*'BY PROJECT TOOLS &amp; MATERIALS'!S220</f>
        <v>0</v>
      </c>
      <c r="U220" s="283"/>
    </row>
    <row r="221" spans="2:21" ht="13.05" customHeight="1">
      <c r="B221" s="282"/>
      <c r="C221" s="296" t="s">
        <v>272</v>
      </c>
      <c r="D221" s="227">
        <v>1</v>
      </c>
      <c r="E221" s="104">
        <f>'PROJECT SELECTION'!$C$26*'BY PROJECT TOOLS &amp; MATERIALS'!D221</f>
        <v>0</v>
      </c>
      <c r="F221" s="255"/>
      <c r="G221" s="282"/>
      <c r="H221" s="44"/>
      <c r="I221" s="44"/>
      <c r="J221" s="44"/>
      <c r="K221" s="288"/>
      <c r="L221" s="282"/>
      <c r="M221" s="44"/>
      <c r="N221" s="44"/>
      <c r="O221" s="44"/>
      <c r="P221" s="256"/>
      <c r="Q221" s="282"/>
      <c r="R221" s="183" t="s">
        <v>36</v>
      </c>
      <c r="S221" s="89">
        <v>1</v>
      </c>
      <c r="T221" s="108">
        <f>'PROJECT SELECTION'!$L$25*'BY PROJECT TOOLS &amp; MATERIALS'!S221</f>
        <v>0</v>
      </c>
      <c r="U221" s="283"/>
    </row>
    <row r="222" spans="2:21" ht="13.05" customHeight="1">
      <c r="B222" s="282"/>
      <c r="C222" s="296" t="s">
        <v>527</v>
      </c>
      <c r="D222" s="227">
        <v>0</v>
      </c>
      <c r="E222" s="104">
        <f>'PROJECT SELECTION'!$C$26*'BY PROJECT TOOLS &amp; MATERIALS'!D222</f>
        <v>0</v>
      </c>
      <c r="F222" s="255"/>
      <c r="G222" s="282"/>
      <c r="H222" s="44"/>
      <c r="I222" s="44"/>
      <c r="J222" s="44"/>
      <c r="K222" s="288"/>
      <c r="L222" s="282"/>
      <c r="M222" s="44"/>
      <c r="N222" s="44"/>
      <c r="O222" s="44"/>
      <c r="P222" s="256"/>
      <c r="Q222" s="282"/>
      <c r="R222" s="183" t="s">
        <v>37</v>
      </c>
      <c r="S222" s="89">
        <v>1</v>
      </c>
      <c r="T222" s="108">
        <f>'PROJECT SELECTION'!$L$25*'BY PROJECT TOOLS &amp; MATERIALS'!S222</f>
        <v>0</v>
      </c>
      <c r="U222" s="283"/>
    </row>
    <row r="223" spans="2:21" ht="13.05" customHeight="1">
      <c r="B223" s="282"/>
      <c r="C223" s="203" t="s">
        <v>549</v>
      </c>
      <c r="D223" s="93">
        <v>4</v>
      </c>
      <c r="E223" s="104">
        <f>'PROJECT SELECTION'!$C$26*'BY PROJECT TOOLS &amp; MATERIALS'!D223</f>
        <v>0</v>
      </c>
      <c r="F223" s="255"/>
      <c r="G223" s="282"/>
      <c r="H223" s="44"/>
      <c r="I223" s="44"/>
      <c r="J223" s="44"/>
      <c r="K223" s="288"/>
      <c r="L223" s="282"/>
      <c r="M223" s="44"/>
      <c r="N223" s="44"/>
      <c r="O223" s="44"/>
      <c r="P223" s="256"/>
      <c r="Q223" s="282"/>
      <c r="R223" s="21" t="s">
        <v>57</v>
      </c>
      <c r="S223" s="89">
        <v>2</v>
      </c>
      <c r="T223" s="108">
        <f>'PROJECT SELECTION'!$L$25*'BY PROJECT TOOLS &amp; MATERIALS'!S223</f>
        <v>0</v>
      </c>
      <c r="U223" s="283"/>
    </row>
    <row r="224" spans="2:21" ht="13.05" customHeight="1">
      <c r="B224" s="282"/>
      <c r="C224" s="203" t="s">
        <v>550</v>
      </c>
      <c r="D224" s="93">
        <v>6</v>
      </c>
      <c r="E224" s="104">
        <f>'PROJECT SELECTION'!$C$26*'BY PROJECT TOOLS &amp; MATERIALS'!D224</f>
        <v>0</v>
      </c>
      <c r="F224" s="255"/>
      <c r="G224" s="282"/>
      <c r="H224" s="44"/>
      <c r="I224" s="44"/>
      <c r="J224" s="44"/>
      <c r="K224" s="288"/>
      <c r="L224" s="282"/>
      <c r="M224" s="44"/>
      <c r="N224" s="44"/>
      <c r="O224" s="44"/>
      <c r="P224" s="256"/>
      <c r="Q224" s="282"/>
      <c r="R224" s="203" t="s">
        <v>504</v>
      </c>
      <c r="S224" s="89">
        <v>1</v>
      </c>
      <c r="T224" s="108">
        <f>'PROJECT SELECTION'!$L$25*'BY PROJECT TOOLS &amp; MATERIALS'!S224</f>
        <v>0</v>
      </c>
      <c r="U224" s="283"/>
    </row>
    <row r="225" spans="2:21" ht="13.05" customHeight="1">
      <c r="B225" s="282"/>
      <c r="C225" s="203" t="s">
        <v>551</v>
      </c>
      <c r="D225" s="93">
        <v>2</v>
      </c>
      <c r="E225" s="104">
        <f>'PROJECT SELECTION'!$C$26*'BY PROJECT TOOLS &amp; MATERIALS'!D225</f>
        <v>0</v>
      </c>
      <c r="F225" s="255"/>
      <c r="G225" s="282"/>
      <c r="H225" s="44"/>
      <c r="I225" s="44"/>
      <c r="J225" s="44"/>
      <c r="K225" s="288"/>
      <c r="L225" s="282"/>
      <c r="M225" s="44"/>
      <c r="N225" s="44"/>
      <c r="O225" s="44"/>
      <c r="P225" s="288"/>
      <c r="Q225" s="282"/>
      <c r="R225" s="296" t="s">
        <v>500</v>
      </c>
      <c r="S225" s="89">
        <v>1</v>
      </c>
      <c r="T225" s="108">
        <f>'PROJECT SELECTION'!$L$25*'BY PROJECT TOOLS &amp; MATERIALS'!S225</f>
        <v>0</v>
      </c>
      <c r="U225" s="283"/>
    </row>
    <row r="226" spans="2:21" ht="13.05" customHeight="1">
      <c r="B226" s="282"/>
      <c r="C226" s="203" t="s">
        <v>552</v>
      </c>
      <c r="D226" s="93">
        <v>4</v>
      </c>
      <c r="E226" s="104">
        <f>'PROJECT SELECTION'!$C$26*'BY PROJECT TOOLS &amp; MATERIALS'!D226</f>
        <v>0</v>
      </c>
      <c r="F226" s="255"/>
      <c r="G226" s="282"/>
      <c r="H226" s="44"/>
      <c r="I226" s="44"/>
      <c r="J226" s="44"/>
      <c r="K226" s="288"/>
      <c r="L226" s="282"/>
      <c r="M226" s="44"/>
      <c r="N226" s="44"/>
      <c r="O226" s="44"/>
      <c r="P226" s="288"/>
      <c r="Q226" s="282"/>
      <c r="R226" s="296" t="s">
        <v>501</v>
      </c>
      <c r="S226" s="89">
        <v>1</v>
      </c>
      <c r="T226" s="108">
        <f>'PROJECT SELECTION'!$L$25*'BY PROJECT TOOLS &amp; MATERIALS'!S226</f>
        <v>0</v>
      </c>
      <c r="U226" s="283"/>
    </row>
    <row r="227" spans="2:21" ht="13.05" customHeight="1">
      <c r="B227" s="282"/>
      <c r="C227" s="203" t="s">
        <v>553</v>
      </c>
      <c r="D227" s="93">
        <v>2</v>
      </c>
      <c r="E227" s="104">
        <f>'PROJECT SELECTION'!$C$26*'BY PROJECT TOOLS &amp; MATERIALS'!D227</f>
        <v>0</v>
      </c>
      <c r="F227" s="255"/>
      <c r="G227" s="282"/>
      <c r="H227" s="44"/>
      <c r="I227" s="44"/>
      <c r="J227" s="44"/>
      <c r="K227" s="288"/>
      <c r="L227" s="282"/>
      <c r="M227" s="44"/>
      <c r="N227" s="44"/>
      <c r="O227" s="44"/>
      <c r="P227" s="288"/>
      <c r="Q227" s="282"/>
      <c r="R227" s="296" t="s">
        <v>502</v>
      </c>
      <c r="S227" s="89">
        <v>1</v>
      </c>
      <c r="T227" s="108">
        <f>'PROJECT SELECTION'!$L$25*'BY PROJECT TOOLS &amp; MATERIALS'!S227</f>
        <v>0</v>
      </c>
      <c r="U227" s="283"/>
    </row>
    <row r="228" spans="2:21" ht="13.05" customHeight="1">
      <c r="B228" s="282"/>
      <c r="C228" s="203" t="s">
        <v>554</v>
      </c>
      <c r="D228" s="93">
        <v>2</v>
      </c>
      <c r="E228" s="104">
        <f>'PROJECT SELECTION'!$C$26*'BY PROJECT TOOLS &amp; MATERIALS'!D228</f>
        <v>0</v>
      </c>
      <c r="F228" s="288"/>
      <c r="G228" s="282"/>
      <c r="H228" s="44"/>
      <c r="I228" s="44"/>
      <c r="J228" s="44"/>
      <c r="K228" s="288"/>
      <c r="L228" s="282"/>
      <c r="M228" s="44"/>
      <c r="N228" s="44"/>
      <c r="O228" s="44"/>
      <c r="P228" s="288"/>
      <c r="Q228" s="282"/>
      <c r="R228" s="21" t="s">
        <v>505</v>
      </c>
      <c r="S228" s="89">
        <v>8</v>
      </c>
      <c r="T228" s="108">
        <f>'PROJECT SELECTION'!$L$25*'BY PROJECT TOOLS &amp; MATERIALS'!S228</f>
        <v>0</v>
      </c>
      <c r="U228" s="283"/>
    </row>
    <row r="229" spans="2:21" ht="13.05" customHeight="1" thickBot="1">
      <c r="B229" s="282"/>
      <c r="C229" s="215" t="s">
        <v>555</v>
      </c>
      <c r="D229" s="95">
        <v>5</v>
      </c>
      <c r="E229" s="104">
        <f>'PROJECT SELECTION'!$C$26*'BY PROJECT TOOLS &amp; MATERIALS'!D229</f>
        <v>0</v>
      </c>
      <c r="F229" s="254"/>
      <c r="G229" s="282"/>
      <c r="H229" s="44"/>
      <c r="I229" s="44"/>
      <c r="J229" s="44"/>
      <c r="K229" s="288"/>
      <c r="L229" s="282"/>
      <c r="M229" s="44"/>
      <c r="N229" s="44"/>
      <c r="O229" s="44"/>
      <c r="P229" s="288"/>
      <c r="Q229" s="282"/>
      <c r="R229" s="21" t="s">
        <v>506</v>
      </c>
      <c r="S229" s="89">
        <v>2</v>
      </c>
      <c r="T229" s="108">
        <f>'PROJECT SELECTION'!$L$25*'BY PROJECT TOOLS &amp; MATERIALS'!S229</f>
        <v>0</v>
      </c>
      <c r="U229" s="283"/>
    </row>
    <row r="230" spans="2:21" ht="13.05" customHeight="1" thickBot="1">
      <c r="B230" s="282"/>
      <c r="C230" s="44"/>
      <c r="D230" s="44"/>
      <c r="E230" s="44"/>
      <c r="F230" s="254"/>
      <c r="G230" s="282"/>
      <c r="H230" s="44"/>
      <c r="I230" s="44"/>
      <c r="J230" s="44"/>
      <c r="K230" s="288"/>
      <c r="L230" s="282"/>
      <c r="M230" s="44"/>
      <c r="N230" s="44"/>
      <c r="O230" s="44"/>
      <c r="P230" s="288"/>
      <c r="Q230" s="282"/>
      <c r="R230" s="21" t="s">
        <v>507</v>
      </c>
      <c r="S230" s="89">
        <v>1</v>
      </c>
      <c r="T230" s="108">
        <f>'PROJECT SELECTION'!$L$25*'BY PROJECT TOOLS &amp; MATERIALS'!S230</f>
        <v>0</v>
      </c>
      <c r="U230" s="283"/>
    </row>
    <row r="231" spans="2:21" ht="13.05" customHeight="1">
      <c r="B231" s="282"/>
      <c r="C231" s="504" t="s">
        <v>561</v>
      </c>
      <c r="D231" s="518"/>
      <c r="E231" s="505"/>
      <c r="F231" s="255"/>
      <c r="G231" s="282"/>
      <c r="H231" s="44"/>
      <c r="I231" s="44"/>
      <c r="J231" s="44"/>
      <c r="K231" s="288"/>
      <c r="L231" s="282"/>
      <c r="M231" s="44"/>
      <c r="N231" s="44"/>
      <c r="O231" s="44"/>
      <c r="P231" s="288"/>
      <c r="Q231" s="282"/>
      <c r="R231" s="21" t="s">
        <v>508</v>
      </c>
      <c r="S231" s="89">
        <v>1</v>
      </c>
      <c r="T231" s="108">
        <f>'PROJECT SELECTION'!$L$25*'BY PROJECT TOOLS &amp; MATERIALS'!S231</f>
        <v>0</v>
      </c>
      <c r="U231" s="283"/>
    </row>
    <row r="232" spans="2:21" ht="13.05" customHeight="1" thickBot="1">
      <c r="B232" s="282"/>
      <c r="C232" s="185" t="s">
        <v>5</v>
      </c>
      <c r="D232" s="184" t="s">
        <v>6</v>
      </c>
      <c r="E232" s="186" t="s">
        <v>78</v>
      </c>
      <c r="F232" s="255"/>
      <c r="G232" s="282"/>
      <c r="H232" s="44"/>
      <c r="I232" s="44"/>
      <c r="J232" s="44"/>
      <c r="K232" s="288"/>
      <c r="L232" s="282"/>
      <c r="M232" s="44"/>
      <c r="N232" s="44"/>
      <c r="O232" s="44"/>
      <c r="P232" s="288"/>
      <c r="Q232" s="282"/>
      <c r="R232" s="25" t="s">
        <v>509</v>
      </c>
      <c r="S232" s="90">
        <v>6</v>
      </c>
      <c r="T232" s="109">
        <f>'PROJECT SELECTION'!$L$25*'BY PROJECT TOOLS &amp; MATERIALS'!S232</f>
        <v>0</v>
      </c>
      <c r="U232" s="283"/>
    </row>
    <row r="233" spans="2:21" ht="13.05" customHeight="1" thickBot="1">
      <c r="B233" s="282"/>
      <c r="C233" s="12" t="s">
        <v>41</v>
      </c>
      <c r="D233" s="93">
        <v>1</v>
      </c>
      <c r="E233" s="104">
        <f>'PROJECT SELECTION'!$C$27*'BY PROJECT TOOLS &amp; MATERIALS'!D233</f>
        <v>0</v>
      </c>
      <c r="F233" s="255"/>
      <c r="G233" s="282"/>
      <c r="H233" s="44"/>
      <c r="I233" s="44"/>
      <c r="J233" s="44"/>
      <c r="K233" s="288"/>
      <c r="L233" s="282"/>
      <c r="M233" s="44"/>
      <c r="N233" s="44"/>
      <c r="O233" s="44"/>
      <c r="P233" s="288"/>
      <c r="Q233" s="282"/>
      <c r="R233" s="44"/>
      <c r="S233" s="44"/>
      <c r="T233" s="44"/>
      <c r="U233" s="283"/>
    </row>
    <row r="234" spans="2:21" ht="13.05" customHeight="1">
      <c r="B234" s="282"/>
      <c r="C234" s="12" t="s">
        <v>32</v>
      </c>
      <c r="D234" s="93">
        <v>1</v>
      </c>
      <c r="E234" s="104">
        <f>'PROJECT SELECTION'!$C$27*'BY PROJECT TOOLS &amp; MATERIALS'!D234</f>
        <v>0</v>
      </c>
      <c r="F234" s="255"/>
      <c r="G234" s="282"/>
      <c r="H234" s="44"/>
      <c r="I234" s="44"/>
      <c r="J234" s="44"/>
      <c r="K234" s="288"/>
      <c r="L234" s="282"/>
      <c r="M234" s="44"/>
      <c r="N234" s="44"/>
      <c r="O234" s="44"/>
      <c r="P234" s="288"/>
      <c r="Q234" s="282"/>
      <c r="R234" s="504" t="s">
        <v>562</v>
      </c>
      <c r="S234" s="518"/>
      <c r="T234" s="505"/>
      <c r="U234" s="283"/>
    </row>
    <row r="235" spans="2:21" ht="13.05" customHeight="1">
      <c r="B235" s="282"/>
      <c r="C235" s="12" t="s">
        <v>33</v>
      </c>
      <c r="D235" s="93">
        <v>1</v>
      </c>
      <c r="E235" s="104">
        <f>'PROJECT SELECTION'!$C$27*'BY PROJECT TOOLS &amp; MATERIALS'!D235</f>
        <v>0</v>
      </c>
      <c r="F235" s="255"/>
      <c r="G235" s="282"/>
      <c r="H235" s="44"/>
      <c r="I235" s="44"/>
      <c r="J235" s="44"/>
      <c r="K235" s="288"/>
      <c r="L235" s="282"/>
      <c r="M235" s="44"/>
      <c r="N235" s="44"/>
      <c r="O235" s="44"/>
      <c r="P235" s="288"/>
      <c r="Q235" s="282"/>
      <c r="R235" s="294" t="s">
        <v>54</v>
      </c>
      <c r="S235" s="218" t="s">
        <v>6</v>
      </c>
      <c r="T235" s="295" t="s">
        <v>78</v>
      </c>
      <c r="U235" s="283"/>
    </row>
    <row r="236" spans="2:21" ht="13.05" customHeight="1">
      <c r="B236" s="282"/>
      <c r="C236" s="12" t="s">
        <v>34</v>
      </c>
      <c r="D236" s="93">
        <v>4</v>
      </c>
      <c r="E236" s="104">
        <f>'PROJECT SELECTION'!$C$27*'BY PROJECT TOOLS &amp; MATERIALS'!D236</f>
        <v>0</v>
      </c>
      <c r="F236" s="255"/>
      <c r="G236" s="282"/>
      <c r="H236" s="44"/>
      <c r="I236" s="44"/>
      <c r="J236" s="44"/>
      <c r="K236" s="288"/>
      <c r="L236" s="282"/>
      <c r="M236" s="44"/>
      <c r="N236" s="44"/>
      <c r="O236" s="44"/>
      <c r="P236" s="288"/>
      <c r="Q236" s="282"/>
      <c r="R236" s="183" t="s">
        <v>31</v>
      </c>
      <c r="S236" s="89">
        <v>1</v>
      </c>
      <c r="T236" s="108">
        <f>'PROJECT SELECTION'!$L$26*'BY PROJECT TOOLS &amp; MATERIALS'!S236</f>
        <v>0</v>
      </c>
      <c r="U236" s="283"/>
    </row>
    <row r="237" spans="2:21" ht="13.05" customHeight="1">
      <c r="B237" s="282"/>
      <c r="C237" s="12" t="s">
        <v>35</v>
      </c>
      <c r="D237" s="93">
        <v>1</v>
      </c>
      <c r="E237" s="104">
        <f>'PROJECT SELECTION'!$C$27*'BY PROJECT TOOLS &amp; MATERIALS'!D237</f>
        <v>0</v>
      </c>
      <c r="F237" s="255"/>
      <c r="G237" s="282"/>
      <c r="H237" s="44"/>
      <c r="I237" s="44"/>
      <c r="J237" s="44"/>
      <c r="K237" s="288"/>
      <c r="L237" s="282"/>
      <c r="M237" s="44"/>
      <c r="N237" s="44"/>
      <c r="O237" s="44"/>
      <c r="P237" s="288"/>
      <c r="Q237" s="282"/>
      <c r="R237" s="183" t="s">
        <v>32</v>
      </c>
      <c r="S237" s="89">
        <v>2</v>
      </c>
      <c r="T237" s="108">
        <f>'PROJECT SELECTION'!$L$26*'BY PROJECT TOOLS &amp; MATERIALS'!S237</f>
        <v>0</v>
      </c>
      <c r="U237" s="283"/>
    </row>
    <row r="238" spans="2:21" ht="13.05" customHeight="1">
      <c r="B238" s="282"/>
      <c r="C238" s="48" t="s">
        <v>36</v>
      </c>
      <c r="D238" s="89">
        <v>1</v>
      </c>
      <c r="E238" s="104">
        <f>'PROJECT SELECTION'!$C$27*'BY PROJECT TOOLS &amp; MATERIALS'!D238</f>
        <v>0</v>
      </c>
      <c r="F238" s="255"/>
      <c r="G238" s="282"/>
      <c r="H238" s="44"/>
      <c r="I238" s="44"/>
      <c r="J238" s="44"/>
      <c r="K238" s="288"/>
      <c r="L238" s="282"/>
      <c r="M238" s="44"/>
      <c r="N238" s="44"/>
      <c r="O238" s="44"/>
      <c r="P238" s="288"/>
      <c r="Q238" s="282"/>
      <c r="R238" s="183" t="s">
        <v>33</v>
      </c>
      <c r="S238" s="89">
        <v>1</v>
      </c>
      <c r="T238" s="108">
        <f>'PROJECT SELECTION'!$L$26*'BY PROJECT TOOLS &amp; MATERIALS'!S238</f>
        <v>0</v>
      </c>
      <c r="U238" s="283"/>
    </row>
    <row r="239" spans="2:21" ht="13.05" customHeight="1">
      <c r="B239" s="282"/>
      <c r="C239" s="48" t="s">
        <v>37</v>
      </c>
      <c r="D239" s="89">
        <v>1</v>
      </c>
      <c r="E239" s="104">
        <f>'PROJECT SELECTION'!$C$27*'BY PROJECT TOOLS &amp; MATERIALS'!D239</f>
        <v>0</v>
      </c>
      <c r="F239" s="255"/>
      <c r="G239" s="282"/>
      <c r="H239" s="44"/>
      <c r="I239" s="44"/>
      <c r="J239" s="44"/>
      <c r="K239" s="288"/>
      <c r="L239" s="282"/>
      <c r="M239" s="44"/>
      <c r="N239" s="44"/>
      <c r="O239" s="44"/>
      <c r="P239" s="288"/>
      <c r="Q239" s="282"/>
      <c r="R239" s="183" t="s">
        <v>34</v>
      </c>
      <c r="S239" s="89">
        <v>6</v>
      </c>
      <c r="T239" s="108">
        <f>'PROJECT SELECTION'!$L$26*'BY PROJECT TOOLS &amp; MATERIALS'!S239</f>
        <v>0</v>
      </c>
      <c r="U239" s="283"/>
    </row>
    <row r="240" spans="2:21" ht="13.05" customHeight="1">
      <c r="B240" s="282"/>
      <c r="C240" s="21" t="s">
        <v>57</v>
      </c>
      <c r="D240" s="89">
        <v>1</v>
      </c>
      <c r="E240" s="104">
        <f>'PROJECT SELECTION'!$C$27*'BY PROJECT TOOLS &amp; MATERIALS'!D240</f>
        <v>0</v>
      </c>
      <c r="F240" s="255"/>
      <c r="G240" s="282"/>
      <c r="H240" s="44"/>
      <c r="I240" s="44"/>
      <c r="J240" s="44"/>
      <c r="K240" s="288"/>
      <c r="L240" s="282"/>
      <c r="M240" s="44"/>
      <c r="N240" s="44"/>
      <c r="O240" s="44"/>
      <c r="P240" s="288"/>
      <c r="Q240" s="282"/>
      <c r="R240" s="183" t="s">
        <v>259</v>
      </c>
      <c r="S240" s="89">
        <v>1</v>
      </c>
      <c r="T240" s="108">
        <f>'PROJECT SELECTION'!$L$26*'BY PROJECT TOOLS &amp; MATERIALS'!S240</f>
        <v>0</v>
      </c>
      <c r="U240" s="283"/>
    </row>
    <row r="241" spans="2:21" ht="13.05" customHeight="1">
      <c r="B241" s="282"/>
      <c r="C241" s="21" t="s">
        <v>39</v>
      </c>
      <c r="D241" s="89">
        <v>1</v>
      </c>
      <c r="E241" s="104">
        <f>'PROJECT SELECTION'!$C$27*'BY PROJECT TOOLS &amp; MATERIALS'!D241</f>
        <v>0</v>
      </c>
      <c r="F241" s="255"/>
      <c r="G241" s="282"/>
      <c r="H241" s="44"/>
      <c r="I241" s="44"/>
      <c r="J241" s="44"/>
      <c r="K241" s="288"/>
      <c r="L241" s="282"/>
      <c r="M241" s="44"/>
      <c r="N241" s="44"/>
      <c r="O241" s="44"/>
      <c r="P241" s="288"/>
      <c r="Q241" s="282"/>
      <c r="R241" s="183" t="s">
        <v>35</v>
      </c>
      <c r="S241" s="89">
        <v>1</v>
      </c>
      <c r="T241" s="108">
        <f>'PROJECT SELECTION'!$L$26*'BY PROJECT TOOLS &amp; MATERIALS'!S241</f>
        <v>0</v>
      </c>
      <c r="U241" s="283"/>
    </row>
    <row r="242" spans="2:21" ht="13.05" customHeight="1">
      <c r="B242" s="282"/>
      <c r="C242" s="21" t="s">
        <v>307</v>
      </c>
      <c r="D242" s="89">
        <v>1</v>
      </c>
      <c r="E242" s="104">
        <f>'PROJECT SELECTION'!$C$27*'BY PROJECT TOOLS &amp; MATERIALS'!D242</f>
        <v>0</v>
      </c>
      <c r="F242" s="255"/>
      <c r="G242" s="282"/>
      <c r="H242" s="44"/>
      <c r="I242" s="44"/>
      <c r="J242" s="44"/>
      <c r="K242" s="288"/>
      <c r="L242" s="282"/>
      <c r="M242" s="44"/>
      <c r="N242" s="44"/>
      <c r="O242" s="44"/>
      <c r="P242" s="288"/>
      <c r="Q242" s="282"/>
      <c r="R242" s="183" t="s">
        <v>36</v>
      </c>
      <c r="S242" s="89">
        <v>1</v>
      </c>
      <c r="T242" s="108">
        <f>'PROJECT SELECTION'!$L$26*'BY PROJECT TOOLS &amp; MATERIALS'!S242</f>
        <v>0</v>
      </c>
      <c r="U242" s="283"/>
    </row>
    <row r="243" spans="2:21" ht="13.05" customHeight="1">
      <c r="B243" s="282"/>
      <c r="C243" s="302" t="s">
        <v>586</v>
      </c>
      <c r="D243" s="227">
        <v>1</v>
      </c>
      <c r="E243" s="104">
        <f>'PROJECT SELECTION'!$C$27*'BY PROJECT TOOLS &amp; MATERIALS'!D243</f>
        <v>0</v>
      </c>
      <c r="F243" s="255"/>
      <c r="G243" s="282"/>
      <c r="H243" s="44"/>
      <c r="I243" s="44"/>
      <c r="J243" s="44"/>
      <c r="K243" s="288"/>
      <c r="L243" s="282"/>
      <c r="M243" s="44"/>
      <c r="N243" s="44"/>
      <c r="O243" s="44"/>
      <c r="P243" s="288"/>
      <c r="Q243" s="282"/>
      <c r="R243" s="183" t="s">
        <v>37</v>
      </c>
      <c r="S243" s="89">
        <v>1</v>
      </c>
      <c r="T243" s="108">
        <f>'PROJECT SELECTION'!$L$26*'BY PROJECT TOOLS &amp; MATERIALS'!S243</f>
        <v>0</v>
      </c>
      <c r="U243" s="283"/>
    </row>
    <row r="244" spans="2:21" ht="13.05" customHeight="1">
      <c r="B244" s="282"/>
      <c r="C244" s="203" t="s">
        <v>587</v>
      </c>
      <c r="D244" s="227">
        <v>1</v>
      </c>
      <c r="E244" s="104">
        <f>'PROJECT SELECTION'!$C$27*'BY PROJECT TOOLS &amp; MATERIALS'!D244</f>
        <v>0</v>
      </c>
      <c r="F244" s="255"/>
      <c r="G244" s="282"/>
      <c r="H244" s="44"/>
      <c r="I244" s="44"/>
      <c r="J244" s="44"/>
      <c r="K244" s="288"/>
      <c r="L244" s="282"/>
      <c r="M244" s="44"/>
      <c r="N244" s="44"/>
      <c r="O244" s="44"/>
      <c r="P244" s="288"/>
      <c r="Q244" s="282"/>
      <c r="R244" s="183" t="s">
        <v>57</v>
      </c>
      <c r="S244" s="89">
        <v>2</v>
      </c>
      <c r="T244" s="108">
        <f>'PROJECT SELECTION'!$L$26*'BY PROJECT TOOLS &amp; MATERIALS'!S244</f>
        <v>0</v>
      </c>
      <c r="U244" s="283"/>
    </row>
    <row r="245" spans="2:21" ht="13.05" customHeight="1">
      <c r="B245" s="282"/>
      <c r="C245" s="203" t="s">
        <v>272</v>
      </c>
      <c r="D245" s="227">
        <v>1</v>
      </c>
      <c r="E245" s="104">
        <f>'PROJECT SELECTION'!$C$27*'BY PROJECT TOOLS &amp; MATERIALS'!D245</f>
        <v>0</v>
      </c>
      <c r="F245" s="255"/>
      <c r="G245" s="282"/>
      <c r="H245" s="44"/>
      <c r="I245" s="44"/>
      <c r="J245" s="44"/>
      <c r="K245" s="288"/>
      <c r="L245" s="282"/>
      <c r="M245" s="44"/>
      <c r="N245" s="44"/>
      <c r="O245" s="44"/>
      <c r="P245" s="288"/>
      <c r="Q245" s="282"/>
      <c r="R245" s="21" t="s">
        <v>40</v>
      </c>
      <c r="S245" s="89">
        <v>1</v>
      </c>
      <c r="T245" s="108">
        <f>'PROJECT SELECTION'!$L$26*'BY PROJECT TOOLS &amp; MATERIALS'!S245</f>
        <v>0</v>
      </c>
      <c r="U245" s="283"/>
    </row>
    <row r="246" spans="2:21" ht="13.05" customHeight="1">
      <c r="B246" s="282"/>
      <c r="C246" s="203" t="s">
        <v>312</v>
      </c>
      <c r="D246" s="174">
        <v>0</v>
      </c>
      <c r="E246" s="104">
        <f>'PROJECT SELECTION'!$C$27*'BY PROJECT TOOLS &amp; MATERIALS'!D246</f>
        <v>0</v>
      </c>
      <c r="F246" s="288"/>
      <c r="G246" s="282"/>
      <c r="H246" s="44"/>
      <c r="I246" s="44"/>
      <c r="J246" s="44"/>
      <c r="K246" s="288"/>
      <c r="L246" s="282"/>
      <c r="M246" s="44"/>
      <c r="N246" s="44"/>
      <c r="O246" s="44"/>
      <c r="P246" s="288"/>
      <c r="Q246" s="282"/>
      <c r="R246" s="21" t="s">
        <v>39</v>
      </c>
      <c r="S246" s="89">
        <v>1</v>
      </c>
      <c r="T246" s="108">
        <f>'PROJECT SELECTION'!$L$26*'BY PROJECT TOOLS &amp; MATERIALS'!S246</f>
        <v>0</v>
      </c>
      <c r="U246" s="283"/>
    </row>
    <row r="247" spans="2:21" ht="13.05" customHeight="1">
      <c r="B247" s="282"/>
      <c r="C247" s="21" t="s">
        <v>589</v>
      </c>
      <c r="D247" s="227">
        <v>1</v>
      </c>
      <c r="E247" s="104">
        <f>'PROJECT SELECTION'!$C$27*'BY PROJECT TOOLS &amp; MATERIALS'!D247</f>
        <v>0</v>
      </c>
      <c r="F247" s="254"/>
      <c r="G247" s="282"/>
      <c r="H247" s="44"/>
      <c r="I247" s="44"/>
      <c r="J247" s="44"/>
      <c r="K247" s="288"/>
      <c r="L247" s="282"/>
      <c r="M247" s="44"/>
      <c r="N247" s="44"/>
      <c r="O247" s="44"/>
      <c r="P247" s="288"/>
      <c r="Q247" s="282"/>
      <c r="R247" s="203" t="s">
        <v>564</v>
      </c>
      <c r="S247" s="89">
        <v>11</v>
      </c>
      <c r="T247" s="108">
        <f>'PROJECT SELECTION'!$L$26*'BY PROJECT TOOLS &amp; MATERIALS'!S247</f>
        <v>0</v>
      </c>
      <c r="U247" s="283"/>
    </row>
    <row r="248" spans="2:21" ht="13.05" customHeight="1">
      <c r="B248" s="282"/>
      <c r="C248" s="21" t="s">
        <v>590</v>
      </c>
      <c r="D248" s="227">
        <v>2</v>
      </c>
      <c r="E248" s="104">
        <f>'PROJECT SELECTION'!$C$27*'BY PROJECT TOOLS &amp; MATERIALS'!D248</f>
        <v>0</v>
      </c>
      <c r="F248" s="254"/>
      <c r="G248" s="282"/>
      <c r="H248" s="44"/>
      <c r="I248" s="44"/>
      <c r="J248" s="44"/>
      <c r="K248" s="288"/>
      <c r="L248" s="282"/>
      <c r="M248" s="44"/>
      <c r="N248" s="44"/>
      <c r="O248" s="44"/>
      <c r="P248" s="288"/>
      <c r="Q248" s="282"/>
      <c r="R248" s="203" t="s">
        <v>572</v>
      </c>
      <c r="S248" s="89">
        <v>1</v>
      </c>
      <c r="T248" s="108">
        <f>'PROJECT SELECTION'!$L$26*'BY PROJECT TOOLS &amp; MATERIALS'!S248</f>
        <v>0</v>
      </c>
      <c r="U248" s="283"/>
    </row>
    <row r="249" spans="2:21" ht="13.05" customHeight="1">
      <c r="B249" s="282"/>
      <c r="C249" s="21" t="s">
        <v>591</v>
      </c>
      <c r="D249" s="227">
        <v>4</v>
      </c>
      <c r="E249" s="104">
        <f>'PROJECT SELECTION'!$C$27*'BY PROJECT TOOLS &amp; MATERIALS'!D249</f>
        <v>0</v>
      </c>
      <c r="F249" s="255"/>
      <c r="G249" s="282"/>
      <c r="H249" s="44"/>
      <c r="I249" s="44"/>
      <c r="J249" s="44"/>
      <c r="K249" s="288"/>
      <c r="L249" s="282"/>
      <c r="M249" s="44"/>
      <c r="N249" s="44"/>
      <c r="O249" s="44"/>
      <c r="P249" s="288"/>
      <c r="Q249" s="282"/>
      <c r="R249" s="203" t="s">
        <v>571</v>
      </c>
      <c r="S249" s="89">
        <v>3</v>
      </c>
      <c r="T249" s="108">
        <f>'PROJECT SELECTION'!$L$26*'BY PROJECT TOOLS &amp; MATERIALS'!S249</f>
        <v>0</v>
      </c>
      <c r="U249" s="283"/>
    </row>
    <row r="250" spans="2:21" ht="13.05" customHeight="1">
      <c r="B250" s="282"/>
      <c r="C250" s="21" t="s">
        <v>592</v>
      </c>
      <c r="D250" s="227">
        <v>8</v>
      </c>
      <c r="E250" s="104">
        <f>'PROJECT SELECTION'!$C$27*'BY PROJECT TOOLS &amp; MATERIALS'!D250</f>
        <v>0</v>
      </c>
      <c r="F250" s="255"/>
      <c r="G250" s="282"/>
      <c r="H250" s="44"/>
      <c r="I250" s="44"/>
      <c r="J250" s="44"/>
      <c r="K250" s="288"/>
      <c r="L250" s="282"/>
      <c r="M250" s="44"/>
      <c r="N250" s="44"/>
      <c r="O250" s="44"/>
      <c r="P250" s="288"/>
      <c r="Q250" s="282"/>
      <c r="R250" s="203" t="s">
        <v>570</v>
      </c>
      <c r="S250" s="89">
        <v>1</v>
      </c>
      <c r="T250" s="108">
        <f>'PROJECT SELECTION'!$L$26*'BY PROJECT TOOLS &amp; MATERIALS'!S250</f>
        <v>0</v>
      </c>
      <c r="U250" s="283"/>
    </row>
    <row r="251" spans="2:21" ht="13.05" customHeight="1">
      <c r="B251" s="282"/>
      <c r="C251" s="21" t="s">
        <v>593</v>
      </c>
      <c r="D251" s="227">
        <v>8</v>
      </c>
      <c r="E251" s="104">
        <f>'PROJECT SELECTION'!$C$27*'BY PROJECT TOOLS &amp; MATERIALS'!D251</f>
        <v>0</v>
      </c>
      <c r="F251" s="255"/>
      <c r="G251" s="282"/>
      <c r="H251" s="44"/>
      <c r="I251" s="44"/>
      <c r="J251" s="44"/>
      <c r="K251" s="288"/>
      <c r="L251" s="282"/>
      <c r="M251" s="44"/>
      <c r="N251" s="44"/>
      <c r="O251" s="44"/>
      <c r="P251" s="288"/>
      <c r="Q251" s="282"/>
      <c r="R251" s="203" t="s">
        <v>568</v>
      </c>
      <c r="S251" s="89">
        <v>1</v>
      </c>
      <c r="T251" s="108">
        <f>'PROJECT SELECTION'!$L$26*'BY PROJECT TOOLS &amp; MATERIALS'!S251</f>
        <v>0</v>
      </c>
      <c r="U251" s="283"/>
    </row>
    <row r="252" spans="2:21" ht="13.05" customHeight="1">
      <c r="B252" s="282"/>
      <c r="C252" s="21" t="s">
        <v>594</v>
      </c>
      <c r="D252" s="227">
        <v>8</v>
      </c>
      <c r="E252" s="104">
        <f>'PROJECT SELECTION'!$C$27*'BY PROJECT TOOLS &amp; MATERIALS'!D252</f>
        <v>0</v>
      </c>
      <c r="F252" s="255"/>
      <c r="G252" s="282"/>
      <c r="H252" s="44"/>
      <c r="I252" s="44"/>
      <c r="J252" s="44"/>
      <c r="K252" s="288"/>
      <c r="L252" s="282"/>
      <c r="M252" s="44"/>
      <c r="N252" s="44"/>
      <c r="O252" s="44"/>
      <c r="P252" s="288"/>
      <c r="Q252" s="282"/>
      <c r="R252" s="203" t="s">
        <v>569</v>
      </c>
      <c r="S252" s="89">
        <v>5</v>
      </c>
      <c r="T252" s="108">
        <f>'PROJECT SELECTION'!$L$26*'BY PROJECT TOOLS &amp; MATERIALS'!S252</f>
        <v>0</v>
      </c>
      <c r="U252" s="283"/>
    </row>
    <row r="253" spans="2:21" ht="13.05" customHeight="1">
      <c r="B253" s="282"/>
      <c r="C253" s="21" t="s">
        <v>595</v>
      </c>
      <c r="D253" s="227">
        <v>8</v>
      </c>
      <c r="E253" s="104">
        <f>'PROJECT SELECTION'!$C$27*'BY PROJECT TOOLS &amp; MATERIALS'!D253</f>
        <v>0</v>
      </c>
      <c r="F253" s="255"/>
      <c r="G253" s="282"/>
      <c r="H253" s="44"/>
      <c r="I253" s="44"/>
      <c r="J253" s="44"/>
      <c r="K253" s="288"/>
      <c r="L253" s="282"/>
      <c r="M253" s="44"/>
      <c r="N253" s="44"/>
      <c r="O253" s="44"/>
      <c r="P253" s="288"/>
      <c r="Q253" s="282"/>
      <c r="R253" s="203" t="s">
        <v>565</v>
      </c>
      <c r="S253" s="89">
        <v>4</v>
      </c>
      <c r="T253" s="108">
        <f>'PROJECT SELECTION'!$L$26*'BY PROJECT TOOLS &amp; MATERIALS'!S253</f>
        <v>0</v>
      </c>
      <c r="U253" s="283"/>
    </row>
    <row r="254" spans="2:21" ht="13.05" customHeight="1">
      <c r="B254" s="282"/>
      <c r="C254" s="21" t="s">
        <v>596</v>
      </c>
      <c r="D254" s="227">
        <v>8</v>
      </c>
      <c r="E254" s="104">
        <f>'PROJECT SELECTION'!$C$27*'BY PROJECT TOOLS &amp; MATERIALS'!D254</f>
        <v>0</v>
      </c>
      <c r="F254" s="255"/>
      <c r="G254" s="282"/>
      <c r="H254" s="44"/>
      <c r="I254" s="44"/>
      <c r="J254" s="44"/>
      <c r="K254" s="288"/>
      <c r="L254" s="282"/>
      <c r="M254" s="44"/>
      <c r="N254" s="44"/>
      <c r="O254" s="44"/>
      <c r="P254" s="288"/>
      <c r="Q254" s="282"/>
      <c r="R254" s="203" t="s">
        <v>566</v>
      </c>
      <c r="S254" s="89">
        <v>4</v>
      </c>
      <c r="T254" s="108">
        <f>'PROJECT SELECTION'!$L$26*'BY PROJECT TOOLS &amp; MATERIALS'!S254</f>
        <v>0</v>
      </c>
      <c r="U254" s="283"/>
    </row>
    <row r="255" spans="2:21" ht="13.05" customHeight="1">
      <c r="B255" s="282"/>
      <c r="C255" s="21" t="s">
        <v>597</v>
      </c>
      <c r="D255" s="227">
        <v>8</v>
      </c>
      <c r="E255" s="104">
        <f>'PROJECT SELECTION'!$C$27*'BY PROJECT TOOLS &amp; MATERIALS'!D255</f>
        <v>0</v>
      </c>
      <c r="F255" s="255"/>
      <c r="G255" s="282"/>
      <c r="H255" s="44"/>
      <c r="I255" s="44"/>
      <c r="J255" s="44"/>
      <c r="K255" s="288"/>
      <c r="L255" s="282"/>
      <c r="M255" s="44"/>
      <c r="N255" s="44"/>
      <c r="O255" s="44"/>
      <c r="P255" s="288"/>
      <c r="Q255" s="282"/>
      <c r="R255" s="203" t="s">
        <v>567</v>
      </c>
      <c r="S255" s="89">
        <v>1</v>
      </c>
      <c r="T255" s="108">
        <f>'PROJECT SELECTION'!$L$26*'BY PROJECT TOOLS &amp; MATERIALS'!S255</f>
        <v>0</v>
      </c>
      <c r="U255" s="283"/>
    </row>
    <row r="256" spans="2:21" ht="13.05" customHeight="1">
      <c r="B256" s="282"/>
      <c r="C256" s="21" t="s">
        <v>598</v>
      </c>
      <c r="D256" s="227">
        <v>1</v>
      </c>
      <c r="E256" s="104">
        <f>'PROJECT SELECTION'!$C$27*'BY PROJECT TOOLS &amp; MATERIALS'!D256</f>
        <v>0</v>
      </c>
      <c r="F256" s="255"/>
      <c r="G256" s="282"/>
      <c r="H256" s="44"/>
      <c r="I256" s="44"/>
      <c r="J256" s="44"/>
      <c r="K256" s="288"/>
      <c r="L256" s="282"/>
      <c r="M256" s="44"/>
      <c r="N256" s="44"/>
      <c r="O256" s="44"/>
      <c r="P256" s="288"/>
      <c r="Q256" s="282"/>
      <c r="R256" s="203" t="s">
        <v>272</v>
      </c>
      <c r="S256" s="89">
        <v>1</v>
      </c>
      <c r="T256" s="108">
        <f>'PROJECT SELECTION'!$L$26*'BY PROJECT TOOLS &amp; MATERIALS'!S256</f>
        <v>0</v>
      </c>
      <c r="U256" s="283"/>
    </row>
    <row r="257" spans="2:21" ht="13.05" customHeight="1">
      <c r="B257" s="282"/>
      <c r="C257" s="21" t="s">
        <v>599</v>
      </c>
      <c r="D257" s="227">
        <v>2</v>
      </c>
      <c r="E257" s="104">
        <f>'PROJECT SELECTION'!$C$27*'BY PROJECT TOOLS &amp; MATERIALS'!D257</f>
        <v>0</v>
      </c>
      <c r="F257" s="255"/>
      <c r="G257" s="282"/>
      <c r="H257" s="44"/>
      <c r="I257" s="44"/>
      <c r="J257" s="44"/>
      <c r="K257" s="288"/>
      <c r="L257" s="282"/>
      <c r="M257" s="44"/>
      <c r="N257" s="44"/>
      <c r="O257" s="44"/>
      <c r="P257" s="288"/>
      <c r="Q257" s="282"/>
      <c r="R257" s="21" t="s">
        <v>573</v>
      </c>
      <c r="S257" s="89">
        <v>2</v>
      </c>
      <c r="T257" s="108">
        <f>'PROJECT SELECTION'!$L$26*'BY PROJECT TOOLS &amp; MATERIALS'!S257</f>
        <v>0</v>
      </c>
      <c r="U257" s="283"/>
    </row>
    <row r="258" spans="2:21" ht="13.05" customHeight="1">
      <c r="B258" s="282"/>
      <c r="C258" s="21" t="s">
        <v>600</v>
      </c>
      <c r="D258" s="227">
        <v>4</v>
      </c>
      <c r="E258" s="104">
        <f>'PROJECT SELECTION'!$C$27*'BY PROJECT TOOLS &amp; MATERIALS'!D258</f>
        <v>0</v>
      </c>
      <c r="F258" s="255"/>
      <c r="G258" s="282"/>
      <c r="H258" s="44"/>
      <c r="I258" s="44"/>
      <c r="J258" s="44"/>
      <c r="K258" s="288"/>
      <c r="L258" s="282"/>
      <c r="M258" s="44"/>
      <c r="N258" s="44"/>
      <c r="O258" s="44"/>
      <c r="P258" s="288"/>
      <c r="Q258" s="282"/>
      <c r="R258" s="21" t="s">
        <v>574</v>
      </c>
      <c r="S258" s="89">
        <v>6</v>
      </c>
      <c r="T258" s="108">
        <f>'PROJECT SELECTION'!$L$26*'BY PROJECT TOOLS &amp; MATERIALS'!S258</f>
        <v>0</v>
      </c>
      <c r="U258" s="283"/>
    </row>
    <row r="259" spans="2:21" ht="13.05" customHeight="1">
      <c r="B259" s="282"/>
      <c r="C259" s="21" t="s">
        <v>601</v>
      </c>
      <c r="D259" s="227">
        <v>8</v>
      </c>
      <c r="E259" s="104">
        <f>'PROJECT SELECTION'!$C$27*'BY PROJECT TOOLS &amp; MATERIALS'!D259</f>
        <v>0</v>
      </c>
      <c r="F259" s="255"/>
      <c r="G259" s="282"/>
      <c r="H259" s="44"/>
      <c r="I259" s="44"/>
      <c r="J259" s="44"/>
      <c r="K259" s="288"/>
      <c r="L259" s="282"/>
      <c r="M259" s="44"/>
      <c r="N259" s="44"/>
      <c r="O259" s="44"/>
      <c r="P259" s="288"/>
      <c r="Q259" s="282"/>
      <c r="R259" s="21" t="s">
        <v>575</v>
      </c>
      <c r="S259" s="89">
        <v>4</v>
      </c>
      <c r="T259" s="108">
        <f>'PROJECT SELECTION'!$L$26*'BY PROJECT TOOLS &amp; MATERIALS'!S259</f>
        <v>0</v>
      </c>
      <c r="U259" s="283"/>
    </row>
    <row r="260" spans="2:21" ht="13.05" customHeight="1" thickBot="1">
      <c r="B260" s="282"/>
      <c r="C260" s="25" t="s">
        <v>602</v>
      </c>
      <c r="D260" s="303">
        <v>8</v>
      </c>
      <c r="E260" s="104">
        <f>'PROJECT SELECTION'!$C$27*'BY PROJECT TOOLS &amp; MATERIALS'!D260</f>
        <v>0</v>
      </c>
      <c r="F260" s="255"/>
      <c r="G260" s="282"/>
      <c r="H260" s="44"/>
      <c r="I260" s="44"/>
      <c r="J260" s="44"/>
      <c r="K260" s="288"/>
      <c r="L260" s="282"/>
      <c r="M260" s="44"/>
      <c r="N260" s="44"/>
      <c r="O260" s="44"/>
      <c r="P260" s="288"/>
      <c r="Q260" s="282"/>
      <c r="R260" s="21" t="s">
        <v>574</v>
      </c>
      <c r="S260" s="89">
        <v>14</v>
      </c>
      <c r="T260" s="108">
        <f>'PROJECT SELECTION'!$L$26*'BY PROJECT TOOLS &amp; MATERIALS'!S260</f>
        <v>0</v>
      </c>
      <c r="U260" s="283"/>
    </row>
    <row r="261" spans="2:21" ht="13.05" customHeight="1" thickBot="1">
      <c r="B261" s="282"/>
      <c r="C261" s="44"/>
      <c r="D261" s="44"/>
      <c r="E261" s="44"/>
      <c r="F261" s="255"/>
      <c r="G261" s="282"/>
      <c r="H261" s="44"/>
      <c r="I261" s="44"/>
      <c r="J261" s="44"/>
      <c r="K261" s="288"/>
      <c r="L261" s="282"/>
      <c r="M261" s="44"/>
      <c r="N261" s="44"/>
      <c r="O261" s="44"/>
      <c r="P261" s="288"/>
      <c r="Q261" s="282"/>
      <c r="R261" s="21" t="s">
        <v>574</v>
      </c>
      <c r="S261" s="89">
        <v>4</v>
      </c>
      <c r="T261" s="108">
        <f>'PROJECT SELECTION'!$L$26*'BY PROJECT TOOLS &amp; MATERIALS'!S261</f>
        <v>0</v>
      </c>
      <c r="U261" s="283"/>
    </row>
    <row r="262" spans="2:21" ht="13.05" customHeight="1">
      <c r="B262" s="282"/>
      <c r="C262" s="541" t="s">
        <v>623</v>
      </c>
      <c r="D262" s="542"/>
      <c r="E262" s="543"/>
      <c r="F262" s="255"/>
      <c r="G262" s="282"/>
      <c r="H262" s="44"/>
      <c r="I262" s="44"/>
      <c r="J262" s="44"/>
      <c r="K262" s="288"/>
      <c r="L262" s="282"/>
      <c r="M262" s="44"/>
      <c r="N262" s="44"/>
      <c r="O262" s="44"/>
      <c r="P262" s="288"/>
      <c r="Q262" s="282"/>
      <c r="R262" s="21" t="s">
        <v>576</v>
      </c>
      <c r="S262" s="89">
        <v>4</v>
      </c>
      <c r="T262" s="108">
        <f>'PROJECT SELECTION'!$L$26*'BY PROJECT TOOLS &amp; MATERIALS'!S262</f>
        <v>0</v>
      </c>
      <c r="U262" s="283"/>
    </row>
    <row r="263" spans="2:21" ht="13.05" customHeight="1">
      <c r="B263" s="282"/>
      <c r="C263" s="185" t="s">
        <v>5</v>
      </c>
      <c r="D263" s="184" t="s">
        <v>6</v>
      </c>
      <c r="E263" s="186" t="s">
        <v>78</v>
      </c>
      <c r="F263" s="255"/>
      <c r="G263" s="282"/>
      <c r="H263" s="44"/>
      <c r="I263" s="44"/>
      <c r="J263" s="44"/>
      <c r="K263" s="288"/>
      <c r="L263" s="282"/>
      <c r="M263" s="44"/>
      <c r="N263" s="44"/>
      <c r="O263" s="44"/>
      <c r="P263" s="288"/>
      <c r="Q263" s="282"/>
      <c r="R263" s="21" t="s">
        <v>577</v>
      </c>
      <c r="S263" s="89">
        <v>2</v>
      </c>
      <c r="T263" s="108">
        <f>'PROJECT SELECTION'!$L$26*'BY PROJECT TOOLS &amp; MATERIALS'!S263</f>
        <v>0</v>
      </c>
      <c r="U263" s="283"/>
    </row>
    <row r="264" spans="2:21" ht="13.05" customHeight="1">
      <c r="B264" s="282"/>
      <c r="C264" s="297" t="s">
        <v>41</v>
      </c>
      <c r="D264" s="93">
        <v>1</v>
      </c>
      <c r="E264" s="104">
        <f>'PROJECT SELECTION'!$C$28*'BY PROJECT TOOLS &amp; MATERIALS'!D264</f>
        <v>0</v>
      </c>
      <c r="F264" s="255"/>
      <c r="G264" s="282"/>
      <c r="H264" s="44"/>
      <c r="I264" s="44"/>
      <c r="J264" s="44"/>
      <c r="K264" s="288"/>
      <c r="L264" s="282"/>
      <c r="M264" s="44"/>
      <c r="N264" s="44"/>
      <c r="O264" s="44"/>
      <c r="P264" s="288"/>
      <c r="Q264" s="282"/>
      <c r="R264" s="21" t="s">
        <v>578</v>
      </c>
      <c r="S264" s="89">
        <v>1</v>
      </c>
      <c r="T264" s="108">
        <f>'PROJECT SELECTION'!$L$26*'BY PROJECT TOOLS &amp; MATERIALS'!S264</f>
        <v>0</v>
      </c>
      <c r="U264" s="283"/>
    </row>
    <row r="265" spans="2:21" ht="13.05" customHeight="1">
      <c r="B265" s="282"/>
      <c r="C265" s="297" t="s">
        <v>32</v>
      </c>
      <c r="D265" s="93">
        <v>4</v>
      </c>
      <c r="E265" s="104">
        <f>'PROJECT SELECTION'!$C$28*'BY PROJECT TOOLS &amp; MATERIALS'!D265</f>
        <v>0</v>
      </c>
      <c r="F265" s="255"/>
      <c r="G265" s="282"/>
      <c r="H265" s="44"/>
      <c r="I265" s="44"/>
      <c r="J265" s="44"/>
      <c r="K265" s="288"/>
      <c r="L265" s="282"/>
      <c r="M265" s="44"/>
      <c r="N265" s="44"/>
      <c r="O265" s="44"/>
      <c r="P265" s="288"/>
      <c r="Q265" s="282"/>
      <c r="R265" s="21" t="s">
        <v>580</v>
      </c>
      <c r="S265" s="89">
        <v>4</v>
      </c>
      <c r="T265" s="108">
        <f>'PROJECT SELECTION'!$L$26*'BY PROJECT TOOLS &amp; MATERIALS'!S265</f>
        <v>0</v>
      </c>
      <c r="U265" s="283"/>
    </row>
    <row r="266" spans="2:21" ht="13.05" customHeight="1">
      <c r="B266" s="282"/>
      <c r="C266" s="297" t="s">
        <v>33</v>
      </c>
      <c r="D266" s="93">
        <v>2</v>
      </c>
      <c r="E266" s="104">
        <f>'PROJECT SELECTION'!$C$28*'BY PROJECT TOOLS &amp; MATERIALS'!D266</f>
        <v>0</v>
      </c>
      <c r="F266" s="255"/>
      <c r="G266" s="282"/>
      <c r="H266" s="44"/>
      <c r="I266" s="44"/>
      <c r="J266" s="44"/>
      <c r="K266" s="288"/>
      <c r="L266" s="282"/>
      <c r="M266" s="44"/>
      <c r="N266" s="44"/>
      <c r="O266" s="44"/>
      <c r="P266" s="288"/>
      <c r="Q266" s="282"/>
      <c r="R266" s="21" t="s">
        <v>579</v>
      </c>
      <c r="S266" s="89">
        <v>1</v>
      </c>
      <c r="T266" s="108">
        <f>'PROJECT SELECTION'!$L$26*'BY PROJECT TOOLS &amp; MATERIALS'!S266</f>
        <v>0</v>
      </c>
      <c r="U266" s="283"/>
    </row>
    <row r="267" spans="2:21" ht="13.05" customHeight="1">
      <c r="B267" s="282"/>
      <c r="C267" s="297" t="s">
        <v>34</v>
      </c>
      <c r="D267" s="93">
        <v>4</v>
      </c>
      <c r="E267" s="104">
        <f>'PROJECT SELECTION'!$C$28*'BY PROJECT TOOLS &amp; MATERIALS'!D267</f>
        <v>0</v>
      </c>
      <c r="F267" s="255"/>
      <c r="G267" s="282"/>
      <c r="H267" s="44"/>
      <c r="I267" s="44"/>
      <c r="J267" s="44"/>
      <c r="K267" s="288"/>
      <c r="L267" s="282"/>
      <c r="M267" s="44"/>
      <c r="N267" s="44"/>
      <c r="O267" s="44"/>
      <c r="P267" s="288"/>
      <c r="Q267" s="282"/>
      <c r="R267" s="21" t="s">
        <v>581</v>
      </c>
      <c r="S267" s="89">
        <v>1</v>
      </c>
      <c r="T267" s="108">
        <f>'PROJECT SELECTION'!$L$26*'BY PROJECT TOOLS &amp; MATERIALS'!S267</f>
        <v>0</v>
      </c>
      <c r="U267" s="283"/>
    </row>
    <row r="268" spans="2:21" ht="13.05" customHeight="1">
      <c r="B268" s="282"/>
      <c r="C268" s="297" t="s">
        <v>35</v>
      </c>
      <c r="D268" s="93">
        <v>1</v>
      </c>
      <c r="E268" s="104">
        <f>'PROJECT SELECTION'!$C$28*'BY PROJECT TOOLS &amp; MATERIALS'!D268</f>
        <v>0</v>
      </c>
      <c r="F268" s="255"/>
      <c r="G268" s="282"/>
      <c r="H268" s="44"/>
      <c r="I268" s="44"/>
      <c r="J268" s="44"/>
      <c r="K268" s="288"/>
      <c r="L268" s="282"/>
      <c r="M268" s="44"/>
      <c r="N268" s="44"/>
      <c r="O268" s="44"/>
      <c r="P268" s="288"/>
      <c r="Q268" s="282"/>
      <c r="R268" s="21" t="s">
        <v>582</v>
      </c>
      <c r="S268" s="89">
        <v>2</v>
      </c>
      <c r="T268" s="108">
        <f>'PROJECT SELECTION'!$L$26*'BY PROJECT TOOLS &amp; MATERIALS'!S268</f>
        <v>0</v>
      </c>
      <c r="U268" s="283"/>
    </row>
    <row r="269" spans="2:21" ht="13.05" customHeight="1">
      <c r="B269" s="282"/>
      <c r="C269" s="297" t="s">
        <v>36</v>
      </c>
      <c r="D269" s="93">
        <v>2</v>
      </c>
      <c r="E269" s="104">
        <f>'PROJECT SELECTION'!$C$28*'BY PROJECT TOOLS &amp; MATERIALS'!D269</f>
        <v>0</v>
      </c>
      <c r="F269" s="255"/>
      <c r="G269" s="282"/>
      <c r="H269" s="44"/>
      <c r="I269" s="44"/>
      <c r="J269" s="44"/>
      <c r="K269" s="288"/>
      <c r="L269" s="282"/>
      <c r="M269" s="44"/>
      <c r="N269" s="44"/>
      <c r="O269" s="44"/>
      <c r="P269" s="288"/>
      <c r="Q269" s="282"/>
      <c r="R269" s="21" t="s">
        <v>583</v>
      </c>
      <c r="S269" s="89">
        <v>1</v>
      </c>
      <c r="T269" s="108">
        <f>'PROJECT SELECTION'!$L$26*'BY PROJECT TOOLS &amp; MATERIALS'!S269</f>
        <v>0</v>
      </c>
      <c r="U269" s="283"/>
    </row>
    <row r="270" spans="2:21" ht="13.05" customHeight="1">
      <c r="B270" s="282"/>
      <c r="C270" s="203" t="s">
        <v>37</v>
      </c>
      <c r="D270" s="93">
        <v>2</v>
      </c>
      <c r="E270" s="104">
        <f>'PROJECT SELECTION'!$C$28*'BY PROJECT TOOLS &amp; MATERIALS'!D270</f>
        <v>0</v>
      </c>
      <c r="F270" s="255"/>
      <c r="G270" s="282"/>
      <c r="H270" s="44"/>
      <c r="I270" s="44"/>
      <c r="J270" s="44"/>
      <c r="K270" s="288"/>
      <c r="L270" s="282"/>
      <c r="M270" s="44"/>
      <c r="N270" s="44"/>
      <c r="O270" s="44"/>
      <c r="P270" s="288"/>
      <c r="Q270" s="282"/>
      <c r="R270" s="21" t="s">
        <v>580</v>
      </c>
      <c r="S270" s="89">
        <v>10</v>
      </c>
      <c r="T270" s="108">
        <f>'PROJECT SELECTION'!$L$26*'BY PROJECT TOOLS &amp; MATERIALS'!S270</f>
        <v>0</v>
      </c>
      <c r="U270" s="283"/>
    </row>
    <row r="271" spans="2:21" ht="13.05" customHeight="1" thickBot="1">
      <c r="B271" s="282"/>
      <c r="C271" s="21" t="s">
        <v>57</v>
      </c>
      <c r="D271" s="93">
        <v>3</v>
      </c>
      <c r="E271" s="104">
        <f>'PROJECT SELECTION'!$C$28*'BY PROJECT TOOLS &amp; MATERIALS'!D271</f>
        <v>0</v>
      </c>
      <c r="F271" s="255"/>
      <c r="G271" s="282"/>
      <c r="H271" s="44"/>
      <c r="I271" s="44"/>
      <c r="J271" s="44"/>
      <c r="K271" s="288"/>
      <c r="L271" s="282"/>
      <c r="M271" s="44"/>
      <c r="N271" s="44"/>
      <c r="O271" s="44"/>
      <c r="P271" s="288"/>
      <c r="Q271" s="282"/>
      <c r="R271" s="25" t="s">
        <v>584</v>
      </c>
      <c r="S271" s="90">
        <v>10</v>
      </c>
      <c r="T271" s="109">
        <f>'PROJECT SELECTION'!$L$26*'BY PROJECT TOOLS &amp; MATERIALS'!S271</f>
        <v>0</v>
      </c>
      <c r="U271" s="283"/>
    </row>
    <row r="272" spans="2:21" ht="13.05" customHeight="1" thickBot="1">
      <c r="B272" s="282"/>
      <c r="C272" s="21" t="s">
        <v>84</v>
      </c>
      <c r="D272" s="89">
        <v>1</v>
      </c>
      <c r="E272" s="104">
        <f>'PROJECT SELECTION'!$C$28*'BY PROJECT TOOLS &amp; MATERIALS'!D272</f>
        <v>0</v>
      </c>
      <c r="F272" s="255"/>
      <c r="G272" s="282"/>
      <c r="H272" s="44"/>
      <c r="I272" s="44"/>
      <c r="J272" s="44"/>
      <c r="K272" s="288"/>
      <c r="L272" s="282"/>
      <c r="M272" s="44"/>
      <c r="N272" s="44"/>
      <c r="O272" s="44"/>
      <c r="P272" s="288"/>
      <c r="Q272" s="282"/>
      <c r="R272" s="44"/>
      <c r="S272" s="44"/>
      <c r="T272" s="44"/>
      <c r="U272" s="283"/>
    </row>
    <row r="273" spans="2:21" ht="13.05" customHeight="1">
      <c r="B273" s="282"/>
      <c r="C273" s="203" t="s">
        <v>624</v>
      </c>
      <c r="D273" s="89">
        <v>2</v>
      </c>
      <c r="E273" s="104">
        <f>'PROJECT SELECTION'!$C$28*'BY PROJECT TOOLS &amp; MATERIALS'!D273</f>
        <v>0</v>
      </c>
      <c r="F273" s="288"/>
      <c r="G273" s="282"/>
      <c r="H273" s="44"/>
      <c r="I273" s="44"/>
      <c r="J273" s="44"/>
      <c r="K273" s="288"/>
      <c r="L273" s="282"/>
      <c r="M273" s="44"/>
      <c r="N273" s="44"/>
      <c r="O273" s="44"/>
      <c r="P273" s="288"/>
      <c r="Q273" s="282"/>
      <c r="R273" s="504" t="s">
        <v>617</v>
      </c>
      <c r="S273" s="518"/>
      <c r="T273" s="505"/>
      <c r="U273" s="283"/>
    </row>
    <row r="274" spans="2:21" ht="13.05" customHeight="1">
      <c r="B274" s="282"/>
      <c r="C274" s="203" t="s">
        <v>624</v>
      </c>
      <c r="D274" s="89">
        <v>2</v>
      </c>
      <c r="E274" s="104">
        <f>'PROJECT SELECTION'!$C$28*'BY PROJECT TOOLS &amp; MATERIALS'!D274</f>
        <v>0</v>
      </c>
      <c r="F274" s="254"/>
      <c r="G274" s="282"/>
      <c r="H274" s="44"/>
      <c r="I274" s="44"/>
      <c r="J274" s="44"/>
      <c r="K274" s="288"/>
      <c r="L274" s="282"/>
      <c r="M274" s="44"/>
      <c r="N274" s="44"/>
      <c r="O274" s="44"/>
      <c r="P274" s="288"/>
      <c r="Q274" s="282"/>
      <c r="R274" s="185" t="s">
        <v>54</v>
      </c>
      <c r="S274" s="184" t="s">
        <v>6</v>
      </c>
      <c r="T274" s="190" t="s">
        <v>78</v>
      </c>
      <c r="U274" s="283"/>
    </row>
    <row r="275" spans="2:21" ht="13.05" customHeight="1">
      <c r="B275" s="282"/>
      <c r="C275" s="203" t="s">
        <v>635</v>
      </c>
      <c r="D275" s="89">
        <v>2</v>
      </c>
      <c r="E275" s="104">
        <f>'PROJECT SELECTION'!$C$28*'BY PROJECT TOOLS &amp; MATERIALS'!D275</f>
        <v>0</v>
      </c>
      <c r="F275" s="254"/>
      <c r="G275" s="282"/>
      <c r="H275" s="44"/>
      <c r="I275" s="44"/>
      <c r="J275" s="44"/>
      <c r="K275" s="288"/>
      <c r="L275" s="282"/>
      <c r="M275" s="44"/>
      <c r="N275" s="44"/>
      <c r="O275" s="44"/>
      <c r="P275" s="288"/>
      <c r="Q275" s="282"/>
      <c r="R275" s="21" t="s">
        <v>31</v>
      </c>
      <c r="S275" s="89">
        <v>1</v>
      </c>
      <c r="T275" s="108">
        <f>'PROJECT SELECTION'!$L$27*'BY PROJECT TOOLS &amp; MATERIALS'!S275</f>
        <v>0</v>
      </c>
      <c r="U275" s="283"/>
    </row>
    <row r="276" spans="2:21" ht="13.05" customHeight="1">
      <c r="B276" s="282"/>
      <c r="C276" s="203" t="s">
        <v>636</v>
      </c>
      <c r="D276" s="89">
        <v>1</v>
      </c>
      <c r="E276" s="104">
        <f>'PROJECT SELECTION'!$C$28*'BY PROJECT TOOLS &amp; MATERIALS'!D276</f>
        <v>0</v>
      </c>
      <c r="F276" s="255"/>
      <c r="G276" s="282"/>
      <c r="H276" s="44"/>
      <c r="I276" s="44"/>
      <c r="J276" s="44"/>
      <c r="K276" s="288"/>
      <c r="L276" s="282"/>
      <c r="M276" s="44"/>
      <c r="N276" s="44"/>
      <c r="O276" s="44"/>
      <c r="P276" s="288"/>
      <c r="Q276" s="282"/>
      <c r="R276" s="21" t="s">
        <v>32</v>
      </c>
      <c r="S276" s="89">
        <v>2</v>
      </c>
      <c r="T276" s="108">
        <f>'PROJECT SELECTION'!$L$27*'BY PROJECT TOOLS &amp; MATERIALS'!S276</f>
        <v>0</v>
      </c>
      <c r="U276" s="283"/>
    </row>
    <row r="277" spans="2:21" ht="13.05" customHeight="1">
      <c r="B277" s="282"/>
      <c r="C277" s="203" t="s">
        <v>527</v>
      </c>
      <c r="D277" s="89">
        <v>1</v>
      </c>
      <c r="E277" s="104">
        <f>'PROJECT SELECTION'!$C$28*'BY PROJECT TOOLS &amp; MATERIALS'!D277</f>
        <v>0</v>
      </c>
      <c r="F277" s="255"/>
      <c r="G277" s="282"/>
      <c r="H277" s="44"/>
      <c r="I277" s="44"/>
      <c r="J277" s="44"/>
      <c r="K277" s="288"/>
      <c r="L277" s="282"/>
      <c r="M277" s="44"/>
      <c r="N277" s="44"/>
      <c r="O277" s="44"/>
      <c r="P277" s="288"/>
      <c r="Q277" s="282"/>
      <c r="R277" s="21" t="s">
        <v>33</v>
      </c>
      <c r="S277" s="89">
        <v>1</v>
      </c>
      <c r="T277" s="108">
        <f>'PROJECT SELECTION'!$L$27*'BY PROJECT TOOLS &amp; MATERIALS'!S277</f>
        <v>0</v>
      </c>
      <c r="U277" s="283"/>
    </row>
    <row r="278" spans="2:21" ht="13.05" customHeight="1">
      <c r="B278" s="282"/>
      <c r="C278" s="203" t="s">
        <v>637</v>
      </c>
      <c r="D278" s="89">
        <v>7</v>
      </c>
      <c r="E278" s="104">
        <f>'PROJECT SELECTION'!$C$28*'BY PROJECT TOOLS &amp; MATERIALS'!D278</f>
        <v>0</v>
      </c>
      <c r="F278" s="255"/>
      <c r="G278" s="282"/>
      <c r="H278" s="44"/>
      <c r="I278" s="44"/>
      <c r="J278" s="44"/>
      <c r="K278" s="288"/>
      <c r="L278" s="282"/>
      <c r="M278" s="44"/>
      <c r="N278" s="44"/>
      <c r="O278" s="44"/>
      <c r="P278" s="288"/>
      <c r="Q278" s="282"/>
      <c r="R278" s="21" t="s">
        <v>34</v>
      </c>
      <c r="S278" s="89">
        <v>2</v>
      </c>
      <c r="T278" s="108">
        <f>'PROJECT SELECTION'!$L$27*'BY PROJECT TOOLS &amp; MATERIALS'!S278</f>
        <v>0</v>
      </c>
      <c r="U278" s="283"/>
    </row>
    <row r="279" spans="2:21" ht="13.05" customHeight="1">
      <c r="B279" s="282"/>
      <c r="C279" s="203" t="s">
        <v>638</v>
      </c>
      <c r="D279" s="89">
        <v>16</v>
      </c>
      <c r="E279" s="104">
        <f>'PROJECT SELECTION'!$C$28*'BY PROJECT TOOLS &amp; MATERIALS'!D279</f>
        <v>0</v>
      </c>
      <c r="F279" s="255"/>
      <c r="G279" s="282"/>
      <c r="H279" s="44"/>
      <c r="I279" s="44"/>
      <c r="J279" s="44"/>
      <c r="K279" s="288"/>
      <c r="L279" s="282"/>
      <c r="M279" s="44"/>
      <c r="N279" s="44"/>
      <c r="O279" s="44"/>
      <c r="P279" s="288"/>
      <c r="Q279" s="282"/>
      <c r="R279" s="21" t="s">
        <v>35</v>
      </c>
      <c r="S279" s="89">
        <v>1</v>
      </c>
      <c r="T279" s="108">
        <f>'PROJECT SELECTION'!$L$27*'BY PROJECT TOOLS &amp; MATERIALS'!S279</f>
        <v>0</v>
      </c>
      <c r="U279" s="283"/>
    </row>
    <row r="280" spans="2:21" ht="13.05" customHeight="1">
      <c r="B280" s="282"/>
      <c r="C280" s="203" t="s">
        <v>639</v>
      </c>
      <c r="D280" s="89">
        <v>14</v>
      </c>
      <c r="E280" s="104">
        <f>'PROJECT SELECTION'!$C$28*'BY PROJECT TOOLS &amp; MATERIALS'!D280</f>
        <v>0</v>
      </c>
      <c r="F280" s="255"/>
      <c r="G280" s="282"/>
      <c r="H280" s="44"/>
      <c r="I280" s="44"/>
      <c r="J280" s="44"/>
      <c r="K280" s="288"/>
      <c r="L280" s="282"/>
      <c r="M280" s="44"/>
      <c r="N280" s="44"/>
      <c r="O280" s="44"/>
      <c r="P280" s="288"/>
      <c r="Q280" s="282"/>
      <c r="R280" s="21" t="s">
        <v>259</v>
      </c>
      <c r="S280" s="89">
        <v>1</v>
      </c>
      <c r="T280" s="108">
        <f>'PROJECT SELECTION'!$L$27*'BY PROJECT TOOLS &amp; MATERIALS'!S280</f>
        <v>0</v>
      </c>
      <c r="U280" s="283"/>
    </row>
    <row r="281" spans="2:21" ht="13.05" customHeight="1">
      <c r="B281" s="282"/>
      <c r="C281" s="203" t="s">
        <v>640</v>
      </c>
      <c r="D281" s="89">
        <v>1</v>
      </c>
      <c r="E281" s="104">
        <f>'PROJECT SELECTION'!$C$28*'BY PROJECT TOOLS &amp; MATERIALS'!D281</f>
        <v>0</v>
      </c>
      <c r="F281" s="255"/>
      <c r="G281" s="282"/>
      <c r="H281" s="44"/>
      <c r="I281" s="44"/>
      <c r="J281" s="44"/>
      <c r="K281" s="288"/>
      <c r="L281" s="282"/>
      <c r="M281" s="44"/>
      <c r="N281" s="44"/>
      <c r="O281" s="44"/>
      <c r="P281" s="288"/>
      <c r="Q281" s="282"/>
      <c r="R281" s="21" t="s">
        <v>36</v>
      </c>
      <c r="S281" s="89">
        <v>1</v>
      </c>
      <c r="T281" s="108">
        <f>'PROJECT SELECTION'!$L$27*'BY PROJECT TOOLS &amp; MATERIALS'!S281</f>
        <v>0</v>
      </c>
      <c r="U281" s="283"/>
    </row>
    <row r="282" spans="2:21" ht="13.05" customHeight="1">
      <c r="B282" s="282"/>
      <c r="C282" s="203" t="s">
        <v>641</v>
      </c>
      <c r="D282" s="89">
        <v>1</v>
      </c>
      <c r="E282" s="104">
        <f>'PROJECT SELECTION'!$C$28*'BY PROJECT TOOLS &amp; MATERIALS'!D282</f>
        <v>0</v>
      </c>
      <c r="F282" s="255"/>
      <c r="G282" s="282"/>
      <c r="H282" s="44"/>
      <c r="I282" s="44"/>
      <c r="J282" s="44"/>
      <c r="K282" s="288"/>
      <c r="L282" s="282"/>
      <c r="M282" s="44"/>
      <c r="N282" s="44"/>
      <c r="O282" s="44"/>
      <c r="P282" s="288"/>
      <c r="Q282" s="282"/>
      <c r="R282" s="21" t="s">
        <v>37</v>
      </c>
      <c r="S282" s="89">
        <v>1</v>
      </c>
      <c r="T282" s="108">
        <f>'PROJECT SELECTION'!$L$27*'BY PROJECT TOOLS &amp; MATERIALS'!S282</f>
        <v>0</v>
      </c>
      <c r="U282" s="283"/>
    </row>
    <row r="283" spans="2:21" ht="13.05" customHeight="1">
      <c r="B283" s="282"/>
      <c r="C283" s="44"/>
      <c r="D283" s="44"/>
      <c r="E283" s="44"/>
      <c r="F283" s="255"/>
      <c r="G283" s="282"/>
      <c r="H283" s="44"/>
      <c r="I283" s="44"/>
      <c r="J283" s="44"/>
      <c r="K283" s="288"/>
      <c r="L283" s="282"/>
      <c r="M283" s="44"/>
      <c r="N283" s="44"/>
      <c r="O283" s="44"/>
      <c r="P283" s="288"/>
      <c r="Q283" s="282"/>
      <c r="R283" s="21" t="s">
        <v>57</v>
      </c>
      <c r="S283" s="89">
        <v>2</v>
      </c>
      <c r="T283" s="108">
        <f>'PROJECT SELECTION'!$L$27*'BY PROJECT TOOLS &amp; MATERIALS'!S283</f>
        <v>0</v>
      </c>
      <c r="U283" s="283"/>
    </row>
    <row r="284" spans="2:21" ht="13.05" customHeight="1">
      <c r="B284" s="282"/>
      <c r="C284" s="44"/>
      <c r="D284" s="44"/>
      <c r="E284" s="44"/>
      <c r="F284" s="255"/>
      <c r="G284" s="282"/>
      <c r="H284" s="44"/>
      <c r="I284" s="44"/>
      <c r="J284" s="44"/>
      <c r="K284" s="288"/>
      <c r="L284" s="282"/>
      <c r="M284" s="44"/>
      <c r="N284" s="44"/>
      <c r="O284" s="44"/>
      <c r="P284" s="288"/>
      <c r="Q284" s="282"/>
      <c r="R284" s="203" t="s">
        <v>84</v>
      </c>
      <c r="S284" s="89">
        <v>1</v>
      </c>
      <c r="T284" s="108">
        <f>'PROJECT SELECTION'!$L$27*'BY PROJECT TOOLS &amp; MATERIALS'!S284</f>
        <v>0</v>
      </c>
      <c r="U284" s="283"/>
    </row>
    <row r="285" spans="2:21" ht="13.05" customHeight="1">
      <c r="B285" s="282"/>
      <c r="C285" s="44"/>
      <c r="D285" s="44"/>
      <c r="E285" s="44"/>
      <c r="F285" s="255"/>
      <c r="G285" s="282"/>
      <c r="H285" s="44"/>
      <c r="I285" s="44"/>
      <c r="J285" s="44"/>
      <c r="K285" s="288"/>
      <c r="L285" s="282"/>
      <c r="M285" s="44"/>
      <c r="N285" s="44"/>
      <c r="O285" s="44"/>
      <c r="P285" s="288"/>
      <c r="Q285" s="282"/>
      <c r="R285" s="203" t="s">
        <v>83</v>
      </c>
      <c r="S285" s="89">
        <v>1</v>
      </c>
      <c r="T285" s="108">
        <f>'PROJECT SELECTION'!$L$27*'BY PROJECT TOOLS &amp; MATERIALS'!S285</f>
        <v>0</v>
      </c>
      <c r="U285" s="283"/>
    </row>
    <row r="286" spans="2:21" ht="13.05" customHeight="1">
      <c r="B286" s="282"/>
      <c r="C286" s="44"/>
      <c r="D286" s="44"/>
      <c r="E286" s="44"/>
      <c r="F286" s="255"/>
      <c r="G286" s="282"/>
      <c r="H286" s="44"/>
      <c r="I286" s="44"/>
      <c r="J286" s="44"/>
      <c r="K286" s="288"/>
      <c r="L286" s="282"/>
      <c r="M286" s="44"/>
      <c r="N286" s="44"/>
      <c r="O286" s="44"/>
      <c r="P286" s="288"/>
      <c r="Q286" s="282"/>
      <c r="R286" s="21" t="s">
        <v>416</v>
      </c>
      <c r="S286" s="89">
        <v>1</v>
      </c>
      <c r="T286" s="108">
        <f>'PROJECT SELECTION'!$L$27*'BY PROJECT TOOLS &amp; MATERIALS'!S286</f>
        <v>0</v>
      </c>
      <c r="U286" s="283"/>
    </row>
    <row r="287" spans="2:21" ht="13.05" customHeight="1">
      <c r="B287" s="282"/>
      <c r="C287" s="44"/>
      <c r="D287" s="44"/>
      <c r="E287" s="44"/>
      <c r="F287" s="255"/>
      <c r="G287" s="282"/>
      <c r="H287" s="44"/>
      <c r="I287" s="44"/>
      <c r="J287" s="44"/>
      <c r="K287" s="288"/>
      <c r="L287" s="282"/>
      <c r="M287" s="44"/>
      <c r="N287" s="44"/>
      <c r="O287" s="44"/>
      <c r="P287" s="288"/>
      <c r="Q287" s="282"/>
      <c r="R287" s="21" t="s">
        <v>627</v>
      </c>
      <c r="S287" s="89">
        <v>1</v>
      </c>
      <c r="T287" s="108">
        <f>'PROJECT SELECTION'!$L$27*'BY PROJECT TOOLS &amp; MATERIALS'!S287</f>
        <v>0</v>
      </c>
      <c r="U287" s="283"/>
    </row>
    <row r="288" spans="2:21" ht="13.05" customHeight="1">
      <c r="B288" s="282"/>
      <c r="C288" s="44"/>
      <c r="D288" s="44"/>
      <c r="E288" s="44"/>
      <c r="F288" s="255"/>
      <c r="G288" s="282"/>
      <c r="H288" s="44"/>
      <c r="I288" s="44"/>
      <c r="J288" s="44"/>
      <c r="K288" s="288"/>
      <c r="L288" s="282"/>
      <c r="M288" s="44"/>
      <c r="N288" s="44"/>
      <c r="O288" s="44"/>
      <c r="P288" s="288"/>
      <c r="Q288" s="282"/>
      <c r="R288" s="203" t="s">
        <v>618</v>
      </c>
      <c r="S288" s="89">
        <v>1</v>
      </c>
      <c r="T288" s="108">
        <f>'PROJECT SELECTION'!$L$27*'BY PROJECT TOOLS &amp; MATERIALS'!S288</f>
        <v>0</v>
      </c>
      <c r="U288" s="283"/>
    </row>
    <row r="289" spans="2:21" ht="13.05" customHeight="1">
      <c r="B289" s="282"/>
      <c r="C289" s="44"/>
      <c r="D289" s="44"/>
      <c r="E289" s="44"/>
      <c r="F289" s="255"/>
      <c r="G289" s="282"/>
      <c r="H289" s="44"/>
      <c r="I289" s="44"/>
      <c r="J289" s="44"/>
      <c r="K289" s="288"/>
      <c r="L289" s="282"/>
      <c r="M289" s="44"/>
      <c r="N289" s="44"/>
      <c r="O289" s="44"/>
      <c r="P289" s="288"/>
      <c r="Q289" s="282"/>
      <c r="R289" s="203" t="s">
        <v>622</v>
      </c>
      <c r="S289" s="89">
        <v>1</v>
      </c>
      <c r="T289" s="108">
        <f>'PROJECT SELECTION'!$L$27*'BY PROJECT TOOLS &amp; MATERIALS'!S289</f>
        <v>0</v>
      </c>
      <c r="U289" s="283"/>
    </row>
    <row r="290" spans="2:21" ht="13.05" customHeight="1">
      <c r="B290" s="282"/>
      <c r="C290" s="44"/>
      <c r="D290" s="44"/>
      <c r="E290" s="44"/>
      <c r="F290" s="255"/>
      <c r="G290" s="282"/>
      <c r="H290" s="44"/>
      <c r="I290" s="44"/>
      <c r="J290" s="44"/>
      <c r="K290" s="288"/>
      <c r="L290" s="282"/>
      <c r="M290" s="44"/>
      <c r="N290" s="44"/>
      <c r="O290" s="44"/>
      <c r="P290" s="288"/>
      <c r="Q290" s="282"/>
      <c r="R290" s="203" t="s">
        <v>272</v>
      </c>
      <c r="S290" s="89">
        <v>1</v>
      </c>
      <c r="T290" s="108">
        <f>'PROJECT SELECTION'!$L$27*'BY PROJECT TOOLS &amp; MATERIALS'!S290</f>
        <v>0</v>
      </c>
      <c r="U290" s="283"/>
    </row>
    <row r="291" spans="2:21" ht="13.05" customHeight="1">
      <c r="B291" s="282"/>
      <c r="C291" s="44"/>
      <c r="D291" s="44"/>
      <c r="E291" s="44"/>
      <c r="F291" s="255"/>
      <c r="G291" s="282"/>
      <c r="H291" s="44"/>
      <c r="I291" s="44"/>
      <c r="J291" s="44"/>
      <c r="K291" s="288"/>
      <c r="L291" s="282"/>
      <c r="M291" s="44"/>
      <c r="N291" s="44"/>
      <c r="O291" s="44"/>
      <c r="P291" s="288"/>
      <c r="Q291" s="282"/>
      <c r="R291" s="203" t="s">
        <v>312</v>
      </c>
      <c r="S291" s="182">
        <v>1</v>
      </c>
      <c r="T291" s="108">
        <f>'PROJECT SELECTION'!$L$27*'BY PROJECT TOOLS &amp; MATERIALS'!S291</f>
        <v>0</v>
      </c>
      <c r="U291" s="283"/>
    </row>
    <row r="292" spans="2:21" ht="13.05" customHeight="1">
      <c r="B292" s="282"/>
      <c r="C292" s="44"/>
      <c r="D292" s="44"/>
      <c r="E292" s="44"/>
      <c r="F292" s="255"/>
      <c r="G292" s="282"/>
      <c r="H292" s="44"/>
      <c r="I292" s="44"/>
      <c r="J292" s="44"/>
      <c r="K292" s="288"/>
      <c r="L292" s="282"/>
      <c r="M292" s="44"/>
      <c r="N292" s="44"/>
      <c r="O292" s="44"/>
      <c r="P292" s="288"/>
      <c r="Q292" s="282"/>
      <c r="R292" s="21" t="s">
        <v>628</v>
      </c>
      <c r="S292" s="89">
        <v>4</v>
      </c>
      <c r="T292" s="108">
        <f>'PROJECT SELECTION'!$L$27*'BY PROJECT TOOLS &amp; MATERIALS'!S292</f>
        <v>0</v>
      </c>
      <c r="U292" s="283"/>
    </row>
    <row r="293" spans="2:21" ht="13.05" customHeight="1">
      <c r="B293" s="282"/>
      <c r="C293" s="44"/>
      <c r="D293" s="44"/>
      <c r="E293" s="44"/>
      <c r="F293" s="255"/>
      <c r="G293" s="282"/>
      <c r="H293" s="44"/>
      <c r="I293" s="44"/>
      <c r="J293" s="44"/>
      <c r="K293" s="288"/>
      <c r="L293" s="282"/>
      <c r="N293" s="44"/>
      <c r="O293" s="44"/>
      <c r="P293" s="288"/>
      <c r="Q293" s="282"/>
      <c r="R293" s="21" t="s">
        <v>629</v>
      </c>
      <c r="S293" s="89">
        <v>4</v>
      </c>
      <c r="T293" s="108">
        <f>'PROJECT SELECTION'!$L$27*'BY PROJECT TOOLS &amp; MATERIALS'!S293</f>
        <v>0</v>
      </c>
      <c r="U293" s="283"/>
    </row>
    <row r="294" spans="2:21" ht="13.05" customHeight="1">
      <c r="B294" s="282"/>
      <c r="C294" s="44"/>
      <c r="D294" s="44"/>
      <c r="E294" s="44"/>
      <c r="F294" s="255"/>
      <c r="G294" s="282"/>
      <c r="H294" s="44"/>
      <c r="I294" s="44"/>
      <c r="J294" s="44"/>
      <c r="K294" s="288"/>
      <c r="L294" s="282"/>
      <c r="M294" s="44"/>
      <c r="N294" s="44"/>
      <c r="O294" s="44"/>
      <c r="P294" s="288"/>
      <c r="Q294" s="282"/>
      <c r="R294" s="21" t="s">
        <v>630</v>
      </c>
      <c r="S294" s="89">
        <v>2</v>
      </c>
      <c r="T294" s="108">
        <f>'PROJECT SELECTION'!$L$27*'BY PROJECT TOOLS &amp; MATERIALS'!S294</f>
        <v>0</v>
      </c>
      <c r="U294" s="283"/>
    </row>
    <row r="295" spans="2:21" ht="13.05" customHeight="1">
      <c r="B295" s="282"/>
      <c r="C295" s="44"/>
      <c r="D295" s="44"/>
      <c r="E295" s="44"/>
      <c r="F295" s="288"/>
      <c r="G295" s="282"/>
      <c r="H295" s="44"/>
      <c r="I295" s="44"/>
      <c r="J295" s="44"/>
      <c r="K295" s="288"/>
      <c r="L295" s="282"/>
      <c r="M295" s="44"/>
      <c r="N295" s="44"/>
      <c r="O295" s="44"/>
      <c r="P295" s="288"/>
      <c r="Q295" s="282"/>
      <c r="R295" s="21" t="s">
        <v>631</v>
      </c>
      <c r="S295" s="89">
        <v>1</v>
      </c>
      <c r="T295" s="108">
        <f>'PROJECT SELECTION'!$L$27*'BY PROJECT TOOLS &amp; MATERIALS'!S295</f>
        <v>0</v>
      </c>
      <c r="U295" s="283"/>
    </row>
    <row r="296" spans="2:21" ht="13.05" customHeight="1">
      <c r="B296" s="282"/>
      <c r="C296" s="44"/>
      <c r="D296" s="44"/>
      <c r="E296" s="44"/>
      <c r="F296" s="288"/>
      <c r="G296" s="282"/>
      <c r="H296" s="44"/>
      <c r="I296" s="44"/>
      <c r="J296" s="44"/>
      <c r="K296" s="288"/>
      <c r="L296" s="282"/>
      <c r="M296" s="44"/>
      <c r="N296" s="44"/>
      <c r="O296" s="44"/>
      <c r="P296" s="288"/>
      <c r="Q296" s="282"/>
      <c r="R296" s="21" t="s">
        <v>632</v>
      </c>
      <c r="S296" s="89">
        <v>1</v>
      </c>
      <c r="T296" s="108">
        <f>'PROJECT SELECTION'!$L$27*'BY PROJECT TOOLS &amp; MATERIALS'!S296</f>
        <v>0</v>
      </c>
      <c r="U296" s="283"/>
    </row>
    <row r="297" spans="2:21" ht="13.05" customHeight="1">
      <c r="B297" s="282"/>
      <c r="C297" s="44"/>
      <c r="D297" s="44"/>
      <c r="E297" s="44"/>
      <c r="F297" s="288"/>
      <c r="G297" s="282"/>
      <c r="H297" s="44"/>
      <c r="I297" s="44"/>
      <c r="J297" s="44"/>
      <c r="K297" s="288"/>
      <c r="L297" s="282"/>
      <c r="M297" s="44"/>
      <c r="N297" s="44"/>
      <c r="O297" s="44"/>
      <c r="P297" s="288"/>
      <c r="Q297" s="282"/>
      <c r="R297" s="21" t="s">
        <v>633</v>
      </c>
      <c r="S297" s="89">
        <v>2</v>
      </c>
      <c r="T297" s="108">
        <f>'PROJECT SELECTION'!$L$27*'BY PROJECT TOOLS &amp; MATERIALS'!S297</f>
        <v>0</v>
      </c>
      <c r="U297" s="283"/>
    </row>
    <row r="298" spans="2:21" ht="13.05" customHeight="1">
      <c r="B298" s="282"/>
      <c r="C298" s="44"/>
      <c r="D298" s="44"/>
      <c r="E298" s="44"/>
      <c r="F298" s="288"/>
      <c r="G298" s="282"/>
      <c r="H298" s="44"/>
      <c r="I298" s="44"/>
      <c r="J298" s="44"/>
      <c r="K298" s="288"/>
      <c r="L298" s="282"/>
      <c r="M298" s="44"/>
      <c r="N298" s="44"/>
      <c r="O298" s="44"/>
      <c r="P298" s="288"/>
      <c r="Q298" s="282"/>
      <c r="R298" s="21" t="s">
        <v>634</v>
      </c>
      <c r="S298" s="89">
        <v>1</v>
      </c>
      <c r="T298" s="108">
        <f>'PROJECT SELECTION'!$L$27*'BY PROJECT TOOLS &amp; MATERIALS'!S298</f>
        <v>0</v>
      </c>
      <c r="U298" s="283"/>
    </row>
    <row r="299" spans="2:21" ht="13.05" customHeight="1">
      <c r="B299" s="282"/>
      <c r="C299" s="44"/>
      <c r="D299" s="44"/>
      <c r="E299" s="44"/>
      <c r="F299" s="288"/>
      <c r="G299" s="282"/>
      <c r="H299" s="44"/>
      <c r="I299" s="44"/>
      <c r="J299" s="44"/>
      <c r="K299" s="288"/>
      <c r="L299" s="282"/>
      <c r="M299" s="44"/>
      <c r="N299" s="44"/>
      <c r="O299" s="44"/>
      <c r="P299" s="288"/>
      <c r="Q299" s="282"/>
      <c r="R299" s="44"/>
      <c r="S299" s="44"/>
      <c r="T299" s="44"/>
      <c r="U299" s="283"/>
    </row>
    <row r="300" spans="2:21" ht="13.05" customHeight="1">
      <c r="B300" s="282"/>
      <c r="C300" s="44"/>
      <c r="D300" s="44"/>
      <c r="E300" s="44"/>
      <c r="F300" s="288"/>
      <c r="G300" s="282"/>
      <c r="H300" s="44"/>
      <c r="I300" s="44"/>
      <c r="J300" s="44"/>
      <c r="K300" s="288"/>
      <c r="L300" s="282"/>
      <c r="M300" s="44"/>
      <c r="N300" s="44"/>
      <c r="O300" s="44"/>
      <c r="P300" s="288"/>
      <c r="Q300" s="282"/>
      <c r="R300" s="44"/>
      <c r="S300" s="44"/>
      <c r="T300" s="44"/>
      <c r="U300" s="283"/>
    </row>
    <row r="301" spans="2:21" ht="13.05" customHeight="1">
      <c r="B301" s="282"/>
      <c r="C301" s="44"/>
      <c r="D301" s="44"/>
      <c r="E301" s="44"/>
      <c r="F301" s="288"/>
      <c r="G301" s="282"/>
      <c r="H301" s="44"/>
      <c r="I301" s="44"/>
      <c r="J301" s="44"/>
      <c r="K301" s="288"/>
      <c r="L301" s="282"/>
      <c r="M301" s="44"/>
      <c r="N301" s="44"/>
      <c r="O301" s="44"/>
      <c r="P301" s="288"/>
      <c r="Q301" s="282"/>
      <c r="R301" s="44"/>
      <c r="S301" s="44"/>
      <c r="T301" s="44"/>
      <c r="U301" s="283"/>
    </row>
    <row r="302" spans="2:21" ht="13.05" customHeight="1">
      <c r="B302" s="282"/>
      <c r="C302" s="44"/>
      <c r="D302" s="44"/>
      <c r="E302" s="44"/>
      <c r="F302" s="288"/>
      <c r="G302" s="282"/>
      <c r="H302" s="44"/>
      <c r="I302" s="44"/>
      <c r="J302" s="44"/>
      <c r="K302" s="288"/>
      <c r="L302" s="282"/>
      <c r="M302" s="44"/>
      <c r="N302" s="44"/>
      <c r="O302" s="44"/>
      <c r="P302" s="288"/>
      <c r="Q302" s="282"/>
      <c r="R302" s="44"/>
      <c r="S302" s="44"/>
      <c r="T302" s="44"/>
      <c r="U302" s="283"/>
    </row>
    <row r="303" spans="2:21" ht="13.05" customHeight="1">
      <c r="B303" s="282"/>
      <c r="C303" s="44"/>
      <c r="D303" s="44"/>
      <c r="E303" s="44"/>
      <c r="F303" s="288"/>
      <c r="G303" s="282"/>
      <c r="H303" s="44"/>
      <c r="I303" s="44"/>
      <c r="J303" s="44"/>
      <c r="K303" s="288"/>
      <c r="L303" s="282"/>
      <c r="M303" s="44"/>
      <c r="N303" s="44"/>
      <c r="O303" s="44"/>
      <c r="P303" s="288"/>
      <c r="Q303" s="282"/>
      <c r="R303" s="44"/>
      <c r="S303" s="44"/>
      <c r="T303" s="44"/>
      <c r="U303" s="283"/>
    </row>
    <row r="304" spans="2:21" ht="13.05" customHeight="1">
      <c r="B304" s="282"/>
      <c r="C304" s="44"/>
      <c r="D304" s="44"/>
      <c r="E304" s="44"/>
      <c r="F304" s="288"/>
      <c r="G304" s="282"/>
      <c r="H304" s="44"/>
      <c r="I304" s="44"/>
      <c r="J304" s="44"/>
      <c r="K304" s="288"/>
      <c r="L304" s="282"/>
      <c r="M304" s="44"/>
      <c r="N304" s="44"/>
      <c r="O304" s="44"/>
      <c r="P304" s="288"/>
      <c r="Q304" s="282"/>
      <c r="R304" s="44"/>
      <c r="S304" s="44"/>
      <c r="T304" s="44"/>
      <c r="U304" s="283"/>
    </row>
    <row r="305" spans="2:21" ht="13.05" customHeight="1">
      <c r="B305" s="282"/>
      <c r="C305" s="44"/>
      <c r="D305" s="44"/>
      <c r="E305" s="44"/>
      <c r="F305" s="288"/>
      <c r="G305" s="282"/>
      <c r="H305" s="44"/>
      <c r="I305" s="44"/>
      <c r="J305" s="44"/>
      <c r="K305" s="288"/>
      <c r="L305" s="282"/>
      <c r="M305" s="44"/>
      <c r="N305" s="44"/>
      <c r="O305" s="44"/>
      <c r="P305" s="288"/>
      <c r="Q305" s="282"/>
      <c r="R305" s="44"/>
      <c r="S305" s="44"/>
      <c r="T305" s="44"/>
      <c r="U305" s="283"/>
    </row>
    <row r="306" spans="2:21" ht="13.05" customHeight="1">
      <c r="B306" s="282"/>
      <c r="C306" s="44"/>
      <c r="D306" s="44"/>
      <c r="E306" s="44"/>
      <c r="F306" s="288"/>
      <c r="G306" s="282"/>
      <c r="H306" s="44"/>
      <c r="I306" s="44"/>
      <c r="J306" s="44"/>
      <c r="K306" s="288"/>
      <c r="L306" s="282"/>
      <c r="M306" s="44"/>
      <c r="N306" s="44"/>
      <c r="O306" s="44"/>
      <c r="P306" s="288"/>
      <c r="Q306" s="282"/>
      <c r="R306" s="44"/>
      <c r="S306" s="44"/>
      <c r="T306" s="44"/>
      <c r="U306" s="283"/>
    </row>
    <row r="307" spans="2:21" ht="13.05" customHeight="1">
      <c r="B307" s="282"/>
      <c r="C307" s="44"/>
      <c r="D307" s="44"/>
      <c r="E307" s="44"/>
      <c r="F307" s="288"/>
      <c r="G307" s="282"/>
      <c r="H307" s="44"/>
      <c r="I307" s="44"/>
      <c r="J307" s="44"/>
      <c r="K307" s="288"/>
      <c r="L307" s="282"/>
      <c r="M307" s="44"/>
      <c r="N307" s="44"/>
      <c r="O307" s="44"/>
      <c r="P307" s="288"/>
      <c r="Q307" s="282"/>
      <c r="R307" s="44"/>
      <c r="S307" s="44"/>
      <c r="T307" s="44"/>
      <c r="U307" s="283"/>
    </row>
    <row r="308" spans="2:21" ht="13.05" customHeight="1">
      <c r="B308" s="282"/>
      <c r="C308" s="44"/>
      <c r="D308" s="44"/>
      <c r="E308" s="44"/>
      <c r="F308" s="288"/>
      <c r="G308" s="282"/>
      <c r="H308" s="44"/>
      <c r="I308" s="44"/>
      <c r="J308" s="44"/>
      <c r="K308" s="288"/>
      <c r="L308" s="282"/>
      <c r="M308" s="44"/>
      <c r="N308" s="44"/>
      <c r="O308" s="44"/>
      <c r="P308" s="288"/>
      <c r="Q308" s="282"/>
      <c r="R308" s="44"/>
      <c r="S308" s="44"/>
      <c r="T308" s="44"/>
      <c r="U308" s="283"/>
    </row>
    <row r="309" spans="2:21" ht="13.05" customHeight="1">
      <c r="B309" s="282"/>
      <c r="C309" s="44"/>
      <c r="D309" s="44"/>
      <c r="E309" s="44"/>
      <c r="F309" s="288"/>
      <c r="G309" s="282"/>
      <c r="H309" s="44"/>
      <c r="I309" s="44"/>
      <c r="J309" s="44"/>
      <c r="K309" s="288"/>
      <c r="L309" s="282"/>
      <c r="M309" s="44"/>
      <c r="N309" s="44"/>
      <c r="O309" s="44"/>
      <c r="P309" s="288"/>
      <c r="Q309" s="282"/>
      <c r="R309" s="44"/>
      <c r="S309" s="44"/>
      <c r="T309" s="44"/>
      <c r="U309" s="283"/>
    </row>
    <row r="310" spans="2:21" ht="13.05" customHeight="1">
      <c r="B310" s="282"/>
      <c r="C310" s="44"/>
      <c r="D310" s="44"/>
      <c r="E310" s="44"/>
      <c r="F310" s="288"/>
      <c r="G310" s="282"/>
      <c r="H310" s="44"/>
      <c r="I310" s="44"/>
      <c r="J310" s="44"/>
      <c r="K310" s="288"/>
      <c r="L310" s="282"/>
      <c r="M310" s="44"/>
      <c r="N310" s="44"/>
      <c r="O310" s="44"/>
      <c r="P310" s="288"/>
      <c r="Q310" s="282"/>
      <c r="R310" s="44"/>
      <c r="S310" s="44"/>
      <c r="T310" s="44"/>
      <c r="U310" s="283"/>
    </row>
    <row r="311" spans="2:21" ht="13.05" customHeight="1">
      <c r="B311" s="282"/>
      <c r="C311" s="44"/>
      <c r="D311" s="44"/>
      <c r="E311" s="44"/>
      <c r="F311" s="288"/>
      <c r="G311" s="282"/>
      <c r="H311" s="44"/>
      <c r="I311" s="44"/>
      <c r="J311" s="44"/>
      <c r="K311" s="288"/>
      <c r="L311" s="282"/>
      <c r="M311" s="44"/>
      <c r="N311" s="44"/>
      <c r="O311" s="44"/>
      <c r="P311" s="288"/>
      <c r="Q311" s="282"/>
      <c r="R311" s="44"/>
      <c r="S311" s="44"/>
      <c r="T311" s="44"/>
      <c r="U311" s="283"/>
    </row>
    <row r="312" spans="2:21" ht="13.05" customHeight="1">
      <c r="B312" s="282"/>
      <c r="C312" s="44"/>
      <c r="D312" s="44"/>
      <c r="E312" s="44"/>
      <c r="F312" s="288"/>
      <c r="G312" s="282"/>
      <c r="H312" s="44"/>
      <c r="I312" s="44"/>
      <c r="J312" s="44"/>
      <c r="K312" s="288"/>
      <c r="L312" s="282"/>
      <c r="M312" s="44"/>
      <c r="N312" s="44"/>
      <c r="O312" s="44"/>
      <c r="P312" s="288"/>
      <c r="Q312" s="282"/>
      <c r="R312" s="44"/>
      <c r="S312" s="44"/>
      <c r="T312" s="44"/>
      <c r="U312" s="283"/>
    </row>
    <row r="313" spans="2:21" ht="13.05" customHeight="1">
      <c r="B313" s="282"/>
      <c r="C313" s="44"/>
      <c r="D313" s="44"/>
      <c r="E313" s="44"/>
      <c r="F313" s="288"/>
      <c r="G313" s="282"/>
      <c r="H313" s="44"/>
      <c r="I313" s="44"/>
      <c r="J313" s="44"/>
      <c r="K313" s="288"/>
      <c r="L313" s="282"/>
      <c r="M313" s="44"/>
      <c r="N313" s="44"/>
      <c r="O313" s="44"/>
      <c r="P313" s="288"/>
      <c r="Q313" s="282"/>
      <c r="R313" s="44"/>
      <c r="S313" s="44"/>
      <c r="T313" s="44"/>
      <c r="U313" s="283"/>
    </row>
    <row r="314" spans="2:21" ht="13.05" customHeight="1">
      <c r="B314" s="282"/>
      <c r="C314" s="44"/>
      <c r="D314" s="44"/>
      <c r="E314" s="44"/>
      <c r="F314" s="288"/>
      <c r="G314" s="282"/>
      <c r="H314" s="44"/>
      <c r="I314" s="44"/>
      <c r="J314" s="44"/>
      <c r="K314" s="288"/>
      <c r="L314" s="282"/>
      <c r="M314" s="44"/>
      <c r="N314" s="44"/>
      <c r="O314" s="44"/>
      <c r="P314" s="288"/>
      <c r="Q314" s="282"/>
      <c r="R314" s="44"/>
      <c r="S314" s="44"/>
      <c r="T314" s="44"/>
      <c r="U314" s="283"/>
    </row>
    <row r="315" spans="2:21" ht="13.05" customHeight="1">
      <c r="B315" s="282"/>
      <c r="C315" s="44"/>
      <c r="D315" s="44"/>
      <c r="E315" s="44"/>
      <c r="F315" s="288"/>
      <c r="G315" s="282"/>
      <c r="H315" s="44"/>
      <c r="I315" s="44"/>
      <c r="J315" s="44"/>
      <c r="K315" s="288"/>
      <c r="L315" s="282"/>
      <c r="M315" s="44"/>
      <c r="N315" s="44"/>
      <c r="O315" s="44"/>
      <c r="P315" s="288"/>
      <c r="Q315" s="282"/>
      <c r="R315" s="44"/>
      <c r="S315" s="44"/>
      <c r="T315" s="44"/>
      <c r="U315" s="283"/>
    </row>
    <row r="316" spans="2:21" ht="13.05" customHeight="1">
      <c r="B316" s="282"/>
      <c r="C316" s="44"/>
      <c r="D316" s="44"/>
      <c r="E316" s="44"/>
      <c r="F316" s="288"/>
      <c r="G316" s="282"/>
      <c r="H316" s="44"/>
      <c r="I316" s="44"/>
      <c r="J316" s="44"/>
      <c r="K316" s="288"/>
      <c r="L316" s="282"/>
      <c r="M316" s="44"/>
      <c r="N316" s="44"/>
      <c r="O316" s="44"/>
      <c r="P316" s="288"/>
      <c r="Q316" s="282"/>
      <c r="R316" s="44"/>
      <c r="S316" s="44"/>
      <c r="T316" s="44"/>
      <c r="U316" s="283"/>
    </row>
    <row r="317" spans="2:21" ht="13.05" customHeight="1">
      <c r="B317" s="282"/>
      <c r="C317" s="44"/>
      <c r="D317" s="44"/>
      <c r="E317" s="44"/>
      <c r="F317" s="288"/>
      <c r="G317" s="282"/>
      <c r="H317" s="44"/>
      <c r="I317" s="44"/>
      <c r="J317" s="44"/>
      <c r="K317" s="288"/>
      <c r="L317" s="282"/>
      <c r="M317" s="44"/>
      <c r="N317" s="44"/>
      <c r="O317" s="44"/>
      <c r="P317" s="288"/>
      <c r="Q317" s="282"/>
      <c r="R317" s="44"/>
      <c r="S317" s="44"/>
      <c r="T317" s="44"/>
      <c r="U317" s="283"/>
    </row>
    <row r="318" spans="2:21" ht="13.05" customHeight="1">
      <c r="B318" s="282"/>
      <c r="C318" s="44"/>
      <c r="D318" s="44"/>
      <c r="E318" s="44"/>
      <c r="F318" s="288"/>
      <c r="G318" s="282"/>
      <c r="H318" s="44"/>
      <c r="I318" s="44"/>
      <c r="J318" s="44"/>
      <c r="K318" s="288"/>
      <c r="L318" s="282"/>
      <c r="M318" s="44"/>
      <c r="N318" s="44"/>
      <c r="O318" s="44"/>
      <c r="P318" s="288"/>
      <c r="Q318" s="282"/>
      <c r="R318" s="44"/>
      <c r="S318" s="44"/>
      <c r="T318" s="44"/>
      <c r="U318" s="283"/>
    </row>
    <row r="319" spans="2:21" ht="13.05" customHeight="1">
      <c r="B319" s="282"/>
      <c r="C319" s="44"/>
      <c r="D319" s="44"/>
      <c r="E319" s="44"/>
      <c r="F319" s="288"/>
      <c r="G319" s="282"/>
      <c r="H319" s="44"/>
      <c r="I319" s="44"/>
      <c r="J319" s="44"/>
      <c r="K319" s="288"/>
      <c r="L319" s="282"/>
      <c r="M319" s="44"/>
      <c r="N319" s="44"/>
      <c r="O319" s="44"/>
      <c r="P319" s="288"/>
      <c r="Q319" s="282"/>
      <c r="R319" s="44"/>
      <c r="S319" s="44"/>
      <c r="T319" s="44"/>
      <c r="U319" s="283"/>
    </row>
    <row r="320" spans="2:21" ht="13.05" customHeight="1">
      <c r="B320" s="282"/>
      <c r="C320" s="44"/>
      <c r="D320" s="44"/>
      <c r="E320" s="44"/>
      <c r="F320" s="288"/>
      <c r="G320" s="282"/>
      <c r="H320" s="44"/>
      <c r="I320" s="44"/>
      <c r="J320" s="44"/>
      <c r="K320" s="288"/>
      <c r="L320" s="282"/>
      <c r="M320" s="44"/>
      <c r="N320" s="44"/>
      <c r="O320" s="44"/>
      <c r="P320" s="288"/>
      <c r="Q320" s="282"/>
      <c r="R320" s="44"/>
      <c r="S320" s="44"/>
      <c r="T320" s="44"/>
      <c r="U320" s="283"/>
    </row>
    <row r="321" spans="2:21" ht="13.05" customHeight="1">
      <c r="B321" s="282"/>
      <c r="C321" s="44"/>
      <c r="D321" s="44"/>
      <c r="E321" s="44"/>
      <c r="F321" s="288"/>
      <c r="G321" s="282"/>
      <c r="H321" s="44"/>
      <c r="I321" s="44"/>
      <c r="J321" s="44"/>
      <c r="K321" s="288"/>
      <c r="L321" s="282"/>
      <c r="M321" s="44"/>
      <c r="N321" s="44"/>
      <c r="O321" s="44"/>
      <c r="P321" s="288"/>
      <c r="Q321" s="282"/>
      <c r="R321" s="44"/>
      <c r="S321" s="44"/>
      <c r="T321" s="44"/>
      <c r="U321" s="283"/>
    </row>
    <row r="322" spans="2:21" ht="13.05" customHeight="1">
      <c r="B322" s="282"/>
      <c r="C322" s="44"/>
      <c r="D322" s="44"/>
      <c r="E322" s="44"/>
      <c r="F322" s="288"/>
      <c r="G322" s="282"/>
      <c r="H322" s="44"/>
      <c r="I322" s="44"/>
      <c r="J322" s="44"/>
      <c r="K322" s="288"/>
      <c r="L322" s="282"/>
      <c r="M322" s="44"/>
      <c r="N322" s="44"/>
      <c r="O322" s="44"/>
      <c r="P322" s="288"/>
      <c r="Q322" s="282"/>
      <c r="R322" s="44"/>
      <c r="S322" s="44"/>
      <c r="T322" s="44"/>
      <c r="U322" s="283"/>
    </row>
    <row r="323" spans="2:21" ht="13.05" customHeight="1">
      <c r="B323" s="282"/>
      <c r="C323" s="44"/>
      <c r="D323" s="44"/>
      <c r="E323" s="44"/>
      <c r="F323" s="288"/>
      <c r="G323" s="282"/>
      <c r="H323" s="44"/>
      <c r="I323" s="44"/>
      <c r="J323" s="44"/>
      <c r="K323" s="288"/>
      <c r="L323" s="282"/>
      <c r="M323" s="44"/>
      <c r="N323" s="44"/>
      <c r="O323" s="44"/>
      <c r="P323" s="288"/>
      <c r="Q323" s="282"/>
      <c r="R323" s="44"/>
      <c r="S323" s="44"/>
      <c r="T323" s="44"/>
      <c r="U323" s="283"/>
    </row>
    <row r="324" spans="2:21" ht="13.05" customHeight="1">
      <c r="B324" s="282"/>
      <c r="C324" s="44"/>
      <c r="D324" s="44"/>
      <c r="E324" s="44"/>
      <c r="F324" s="288"/>
      <c r="G324" s="282"/>
      <c r="H324" s="44"/>
      <c r="I324" s="44"/>
      <c r="J324" s="44"/>
      <c r="K324" s="288"/>
      <c r="L324" s="282"/>
      <c r="M324" s="44"/>
      <c r="N324" s="44"/>
      <c r="O324" s="44"/>
      <c r="P324" s="288"/>
      <c r="Q324" s="282"/>
      <c r="R324" s="44"/>
      <c r="S324" s="44"/>
      <c r="T324" s="44"/>
      <c r="U324" s="283"/>
    </row>
    <row r="325" spans="2:21" ht="13.05" customHeight="1">
      <c r="B325" s="282"/>
      <c r="C325" s="44"/>
      <c r="D325" s="44"/>
      <c r="E325" s="44"/>
      <c r="F325" s="288"/>
      <c r="G325" s="282"/>
      <c r="H325" s="44"/>
      <c r="I325" s="44"/>
      <c r="J325" s="44"/>
      <c r="K325" s="288"/>
      <c r="L325" s="282"/>
      <c r="M325" s="44"/>
      <c r="N325" s="44"/>
      <c r="O325" s="44"/>
      <c r="P325" s="288"/>
      <c r="Q325" s="282"/>
      <c r="R325" s="44"/>
      <c r="S325" s="44"/>
      <c r="T325" s="44"/>
      <c r="U325" s="283"/>
    </row>
    <row r="326" spans="2:21" ht="13.05" customHeight="1">
      <c r="B326" s="282"/>
      <c r="C326" s="44"/>
      <c r="D326" s="44"/>
      <c r="E326" s="44"/>
      <c r="F326" s="288"/>
      <c r="G326" s="282"/>
      <c r="H326" s="44"/>
      <c r="I326" s="44"/>
      <c r="J326" s="44"/>
      <c r="K326" s="288"/>
      <c r="L326" s="282"/>
      <c r="M326" s="44"/>
      <c r="N326" s="44"/>
      <c r="O326" s="44"/>
      <c r="P326" s="288"/>
      <c r="Q326" s="282"/>
      <c r="R326" s="44"/>
      <c r="S326" s="44"/>
      <c r="T326" s="44"/>
      <c r="U326" s="283"/>
    </row>
    <row r="327" spans="2:21" ht="13.05" customHeight="1">
      <c r="B327" s="282"/>
      <c r="C327" s="44"/>
      <c r="D327" s="44"/>
      <c r="E327" s="44"/>
      <c r="F327" s="288"/>
      <c r="G327" s="282"/>
      <c r="H327" s="44"/>
      <c r="I327" s="44"/>
      <c r="J327" s="44"/>
      <c r="K327" s="288"/>
      <c r="L327" s="282"/>
      <c r="M327" s="44"/>
      <c r="N327" s="44"/>
      <c r="O327" s="44"/>
      <c r="P327" s="288"/>
      <c r="Q327" s="282"/>
      <c r="R327" s="44"/>
      <c r="S327" s="44"/>
      <c r="T327" s="44"/>
      <c r="U327" s="283"/>
    </row>
    <row r="328" spans="2:21" ht="13.05" customHeight="1">
      <c r="B328" s="282"/>
      <c r="C328" s="44"/>
      <c r="D328" s="44"/>
      <c r="E328" s="44"/>
      <c r="F328" s="288"/>
      <c r="G328" s="282"/>
      <c r="H328" s="44"/>
      <c r="I328" s="44"/>
      <c r="J328" s="44"/>
      <c r="K328" s="288"/>
      <c r="L328" s="282"/>
      <c r="M328" s="44"/>
      <c r="N328" s="44"/>
      <c r="O328" s="44"/>
      <c r="P328" s="288"/>
      <c r="Q328" s="282"/>
      <c r="R328" s="44"/>
      <c r="S328" s="44"/>
      <c r="T328" s="44"/>
      <c r="U328" s="283"/>
    </row>
    <row r="329" spans="2:21" ht="13.05" customHeight="1">
      <c r="B329" s="282"/>
      <c r="C329" s="44"/>
      <c r="D329" s="44"/>
      <c r="E329" s="44"/>
      <c r="F329" s="288"/>
      <c r="G329" s="282"/>
      <c r="H329" s="44"/>
      <c r="I329" s="44"/>
      <c r="J329" s="44"/>
      <c r="K329" s="288"/>
      <c r="L329" s="282"/>
      <c r="M329" s="44"/>
      <c r="N329" s="44"/>
      <c r="O329" s="44"/>
      <c r="P329" s="288"/>
      <c r="Q329" s="282"/>
      <c r="R329" s="44"/>
      <c r="S329" s="44"/>
      <c r="T329" s="44"/>
      <c r="U329" s="283"/>
    </row>
    <row r="330" spans="2:21" ht="13.05" customHeight="1">
      <c r="B330" s="282"/>
      <c r="C330" s="44"/>
      <c r="D330" s="44"/>
      <c r="E330" s="44"/>
      <c r="F330" s="288"/>
      <c r="G330" s="282"/>
      <c r="H330" s="44"/>
      <c r="I330" s="44"/>
      <c r="J330" s="44"/>
      <c r="K330" s="288"/>
      <c r="L330" s="282"/>
      <c r="M330" s="44"/>
      <c r="N330" s="44"/>
      <c r="O330" s="44"/>
      <c r="P330" s="288"/>
      <c r="Q330" s="282"/>
      <c r="R330" s="44"/>
      <c r="S330" s="44"/>
      <c r="T330" s="44"/>
      <c r="U330" s="283"/>
    </row>
    <row r="331" spans="2:21" ht="13.05" customHeight="1">
      <c r="B331" s="282"/>
      <c r="C331" s="44"/>
      <c r="D331" s="44"/>
      <c r="E331" s="44"/>
      <c r="F331" s="288"/>
      <c r="G331" s="282"/>
      <c r="H331" s="44"/>
      <c r="I331" s="44"/>
      <c r="J331" s="44"/>
      <c r="K331" s="288"/>
      <c r="L331" s="282"/>
      <c r="M331" s="44"/>
      <c r="N331" s="44"/>
      <c r="O331" s="44"/>
      <c r="P331" s="288"/>
      <c r="Q331" s="282"/>
      <c r="R331" s="44"/>
      <c r="S331" s="44"/>
      <c r="T331" s="44"/>
      <c r="U331" s="283"/>
    </row>
    <row r="332" spans="2:21" ht="13.05" customHeight="1">
      <c r="B332" s="282"/>
      <c r="C332" s="44"/>
      <c r="D332" s="44"/>
      <c r="E332" s="44"/>
      <c r="F332" s="288"/>
      <c r="G332" s="282"/>
      <c r="H332" s="44"/>
      <c r="I332" s="44"/>
      <c r="J332" s="44"/>
      <c r="K332" s="288"/>
      <c r="L332" s="282"/>
      <c r="M332" s="44"/>
      <c r="N332" s="44"/>
      <c r="O332" s="44"/>
      <c r="P332" s="288"/>
      <c r="Q332" s="282"/>
      <c r="R332" s="44"/>
      <c r="S332" s="44"/>
      <c r="T332" s="44"/>
      <c r="U332" s="283"/>
    </row>
    <row r="333" spans="2:21" ht="13.05" customHeight="1">
      <c r="B333" s="282"/>
      <c r="C333" s="44"/>
      <c r="D333" s="44"/>
      <c r="E333" s="44"/>
      <c r="F333" s="288"/>
      <c r="G333" s="282"/>
      <c r="H333" s="44"/>
      <c r="I333" s="44"/>
      <c r="J333" s="44"/>
      <c r="K333" s="288"/>
      <c r="L333" s="282"/>
      <c r="M333" s="44"/>
      <c r="N333" s="44"/>
      <c r="O333" s="44"/>
      <c r="P333" s="288"/>
      <c r="Q333" s="282"/>
      <c r="R333" s="44"/>
      <c r="S333" s="44"/>
      <c r="T333" s="44"/>
      <c r="U333" s="283"/>
    </row>
    <row r="334" spans="2:21" ht="13.05" customHeight="1">
      <c r="B334" s="282"/>
      <c r="C334" s="44"/>
      <c r="D334" s="44"/>
      <c r="E334" s="44"/>
      <c r="F334" s="288"/>
      <c r="G334" s="282"/>
      <c r="H334" s="44"/>
      <c r="I334" s="44"/>
      <c r="J334" s="44"/>
      <c r="K334" s="288"/>
      <c r="L334" s="282"/>
      <c r="M334" s="44"/>
      <c r="N334" s="44"/>
      <c r="O334" s="44"/>
      <c r="P334" s="288"/>
      <c r="Q334" s="282"/>
      <c r="R334" s="44"/>
      <c r="S334" s="44"/>
      <c r="T334" s="44"/>
      <c r="U334" s="283"/>
    </row>
    <row r="335" spans="2:21" ht="13.05" customHeight="1">
      <c r="B335" s="282"/>
      <c r="C335" s="44"/>
      <c r="D335" s="44"/>
      <c r="E335" s="44"/>
      <c r="F335" s="288"/>
      <c r="G335" s="282"/>
      <c r="H335" s="44"/>
      <c r="I335" s="44"/>
      <c r="J335" s="44"/>
      <c r="K335" s="288"/>
      <c r="L335" s="282"/>
      <c r="M335" s="44"/>
      <c r="N335" s="44"/>
      <c r="O335" s="44"/>
      <c r="P335" s="288"/>
      <c r="Q335" s="282"/>
      <c r="R335" s="44"/>
      <c r="S335" s="44"/>
      <c r="T335" s="44"/>
      <c r="U335" s="283"/>
    </row>
    <row r="336" spans="2:21" ht="13.05" customHeight="1">
      <c r="B336" s="282"/>
      <c r="C336" s="44"/>
      <c r="D336" s="44"/>
      <c r="E336" s="44"/>
      <c r="F336" s="288"/>
      <c r="G336" s="282"/>
      <c r="H336" s="44"/>
      <c r="I336" s="44"/>
      <c r="J336" s="44"/>
      <c r="K336" s="288"/>
      <c r="L336" s="282"/>
      <c r="M336" s="44"/>
      <c r="N336" s="44"/>
      <c r="O336" s="44"/>
      <c r="P336" s="288"/>
      <c r="Q336" s="282"/>
      <c r="R336" s="44"/>
      <c r="S336" s="44"/>
      <c r="T336" s="44"/>
      <c r="U336" s="283"/>
    </row>
    <row r="337" spans="2:21" ht="13.05" customHeight="1">
      <c r="B337" s="282"/>
      <c r="C337" s="44"/>
      <c r="D337" s="44"/>
      <c r="E337" s="44"/>
      <c r="F337" s="288"/>
      <c r="G337" s="282"/>
      <c r="H337" s="44"/>
      <c r="I337" s="44"/>
      <c r="J337" s="44"/>
      <c r="K337" s="288"/>
      <c r="L337" s="282"/>
      <c r="M337" s="44"/>
      <c r="N337" s="44"/>
      <c r="O337" s="44"/>
      <c r="P337" s="288"/>
      <c r="Q337" s="282"/>
      <c r="R337" s="44"/>
      <c r="S337" s="44"/>
      <c r="T337" s="44"/>
      <c r="U337" s="283"/>
    </row>
    <row r="338" spans="2:21" ht="13.05" customHeight="1">
      <c r="B338" s="282"/>
      <c r="C338" s="44"/>
      <c r="D338" s="44"/>
      <c r="E338" s="44"/>
      <c r="F338" s="288"/>
      <c r="G338" s="282"/>
      <c r="H338" s="44"/>
      <c r="I338" s="44"/>
      <c r="J338" s="44"/>
      <c r="K338" s="288"/>
      <c r="L338" s="282"/>
      <c r="M338" s="44"/>
      <c r="N338" s="44"/>
      <c r="O338" s="44"/>
      <c r="P338" s="288"/>
      <c r="Q338" s="282"/>
      <c r="R338" s="44"/>
      <c r="S338" s="44"/>
      <c r="T338" s="44"/>
      <c r="U338" s="283"/>
    </row>
    <row r="339" spans="2:21" ht="13.05" customHeight="1">
      <c r="B339" s="282"/>
      <c r="C339" s="44"/>
      <c r="D339" s="44"/>
      <c r="E339" s="44"/>
      <c r="F339" s="288"/>
      <c r="G339" s="282"/>
      <c r="H339" s="44"/>
      <c r="I339" s="44"/>
      <c r="J339" s="44"/>
      <c r="K339" s="288"/>
      <c r="L339" s="282"/>
      <c r="M339" s="44"/>
      <c r="N339" s="44"/>
      <c r="O339" s="44"/>
      <c r="P339" s="288"/>
      <c r="Q339" s="282"/>
      <c r="R339" s="44"/>
      <c r="S339" s="44"/>
      <c r="T339" s="44"/>
      <c r="U339" s="283"/>
    </row>
    <row r="340" spans="2:21" ht="13.05" customHeight="1">
      <c r="B340" s="282"/>
      <c r="C340" s="44"/>
      <c r="D340" s="44"/>
      <c r="E340" s="44"/>
      <c r="F340" s="288"/>
      <c r="G340" s="282"/>
      <c r="H340" s="44"/>
      <c r="I340" s="44"/>
      <c r="J340" s="44"/>
      <c r="K340" s="288"/>
      <c r="L340" s="282"/>
      <c r="M340" s="44"/>
      <c r="N340" s="44"/>
      <c r="O340" s="44"/>
      <c r="P340" s="288"/>
      <c r="Q340" s="282"/>
      <c r="R340" s="44"/>
      <c r="S340" s="44"/>
      <c r="T340" s="44"/>
      <c r="U340" s="283"/>
    </row>
    <row r="341" spans="2:21" ht="13.05" customHeight="1">
      <c r="B341" s="282"/>
      <c r="C341" s="44"/>
      <c r="D341" s="44"/>
      <c r="E341" s="44"/>
      <c r="F341" s="288"/>
      <c r="G341" s="282"/>
      <c r="H341" s="44"/>
      <c r="I341" s="44"/>
      <c r="J341" s="44"/>
      <c r="K341" s="288"/>
      <c r="L341" s="282"/>
      <c r="M341" s="44"/>
      <c r="N341" s="44"/>
      <c r="O341" s="44"/>
      <c r="P341" s="288"/>
      <c r="Q341" s="282"/>
      <c r="R341" s="44"/>
      <c r="S341" s="44"/>
      <c r="T341" s="44"/>
      <c r="U341" s="283"/>
    </row>
    <row r="342" spans="2:21" ht="13.05" customHeight="1">
      <c r="B342" s="282"/>
      <c r="C342" s="44"/>
      <c r="D342" s="44"/>
      <c r="E342" s="44"/>
      <c r="F342" s="288"/>
      <c r="G342" s="282"/>
      <c r="H342" s="44"/>
      <c r="I342" s="44"/>
      <c r="J342" s="44"/>
      <c r="K342" s="288"/>
      <c r="L342" s="282"/>
      <c r="M342" s="44"/>
      <c r="N342" s="44"/>
      <c r="O342" s="44"/>
      <c r="P342" s="288"/>
      <c r="Q342" s="282"/>
      <c r="R342" s="44"/>
      <c r="S342" s="44"/>
      <c r="T342" s="44"/>
      <c r="U342" s="283"/>
    </row>
    <row r="343" spans="2:21" ht="13.05" customHeight="1">
      <c r="B343" s="282"/>
      <c r="C343" s="44"/>
      <c r="D343" s="44"/>
      <c r="E343" s="44"/>
      <c r="F343" s="288"/>
      <c r="G343" s="282"/>
      <c r="H343" s="44"/>
      <c r="I343" s="44"/>
      <c r="J343" s="44"/>
      <c r="K343" s="288"/>
      <c r="L343" s="282"/>
      <c r="M343" s="44"/>
      <c r="N343" s="44"/>
      <c r="O343" s="44"/>
      <c r="P343" s="288"/>
      <c r="Q343" s="282"/>
      <c r="R343" s="44"/>
      <c r="S343" s="44"/>
      <c r="T343" s="44"/>
      <c r="U343" s="283"/>
    </row>
    <row r="344" spans="2:21" ht="13.05" customHeight="1">
      <c r="B344" s="282"/>
      <c r="C344" s="44"/>
      <c r="D344" s="44"/>
      <c r="E344" s="44"/>
      <c r="F344" s="288"/>
      <c r="G344" s="282"/>
      <c r="H344" s="44"/>
      <c r="I344" s="44"/>
      <c r="J344" s="44"/>
      <c r="K344" s="288"/>
      <c r="L344" s="282"/>
      <c r="M344" s="44"/>
      <c r="N344" s="44"/>
      <c r="O344" s="44"/>
      <c r="P344" s="288"/>
      <c r="Q344" s="282"/>
      <c r="R344" s="44"/>
      <c r="S344" s="44"/>
      <c r="T344" s="44"/>
      <c r="U344" s="283"/>
    </row>
    <row r="345" spans="2:21" ht="13.05" customHeight="1">
      <c r="B345" s="282"/>
      <c r="C345" s="44"/>
      <c r="D345" s="44"/>
      <c r="E345" s="44"/>
      <c r="F345" s="288"/>
      <c r="G345" s="282"/>
      <c r="H345" s="44"/>
      <c r="I345" s="44"/>
      <c r="J345" s="44"/>
      <c r="K345" s="288"/>
      <c r="L345" s="282"/>
      <c r="M345" s="44"/>
      <c r="N345" s="44"/>
      <c r="O345" s="44"/>
      <c r="P345" s="288"/>
      <c r="Q345" s="282"/>
      <c r="R345" s="44"/>
      <c r="S345" s="44"/>
      <c r="T345" s="44"/>
      <c r="U345" s="283"/>
    </row>
    <row r="346" spans="2:21" ht="13.05" customHeight="1">
      <c r="B346" s="282"/>
      <c r="C346" s="44"/>
      <c r="D346" s="44"/>
      <c r="E346" s="44"/>
      <c r="F346" s="288"/>
      <c r="G346" s="282"/>
      <c r="H346" s="44"/>
      <c r="I346" s="44"/>
      <c r="J346" s="44"/>
      <c r="K346" s="288"/>
      <c r="L346" s="282"/>
      <c r="M346" s="44"/>
      <c r="N346" s="44"/>
      <c r="O346" s="44"/>
      <c r="P346" s="288"/>
      <c r="Q346" s="282"/>
      <c r="R346" s="44"/>
      <c r="S346" s="44"/>
      <c r="T346" s="44"/>
      <c r="U346" s="283"/>
    </row>
    <row r="347" spans="2:21" ht="13.05" customHeight="1">
      <c r="B347" s="282"/>
      <c r="C347" s="44"/>
      <c r="D347" s="44"/>
      <c r="E347" s="44"/>
      <c r="F347" s="288"/>
      <c r="G347" s="282"/>
      <c r="H347" s="44"/>
      <c r="I347" s="44"/>
      <c r="J347" s="44"/>
      <c r="K347" s="288"/>
      <c r="L347" s="282"/>
      <c r="M347" s="44"/>
      <c r="N347" s="44"/>
      <c r="O347" s="44"/>
      <c r="P347" s="288"/>
      <c r="Q347" s="282"/>
      <c r="R347" s="44"/>
      <c r="S347" s="44"/>
      <c r="T347" s="44"/>
      <c r="U347" s="283"/>
    </row>
    <row r="348" spans="2:21" ht="13.05" customHeight="1">
      <c r="B348" s="282"/>
      <c r="C348" s="44"/>
      <c r="D348" s="44"/>
      <c r="E348" s="44"/>
      <c r="F348" s="288"/>
      <c r="G348" s="282"/>
      <c r="H348" s="44"/>
      <c r="I348" s="44"/>
      <c r="J348" s="44"/>
      <c r="K348" s="288"/>
      <c r="L348" s="282"/>
      <c r="M348" s="44"/>
      <c r="N348" s="44"/>
      <c r="O348" s="44"/>
      <c r="P348" s="288"/>
      <c r="Q348" s="282"/>
      <c r="R348" s="44"/>
      <c r="S348" s="44"/>
      <c r="T348" s="44"/>
      <c r="U348" s="283"/>
    </row>
    <row r="349" spans="2:21" ht="13.05" customHeight="1">
      <c r="B349" s="282"/>
      <c r="C349" s="44"/>
      <c r="D349" s="44"/>
      <c r="E349" s="44"/>
      <c r="F349" s="288"/>
      <c r="G349" s="282"/>
      <c r="H349" s="44"/>
      <c r="I349" s="44"/>
      <c r="J349" s="44"/>
      <c r="K349" s="288"/>
      <c r="L349" s="282"/>
      <c r="M349" s="44"/>
      <c r="N349" s="44"/>
      <c r="O349" s="44"/>
      <c r="P349" s="288"/>
      <c r="Q349" s="282"/>
      <c r="R349" s="44"/>
      <c r="S349" s="44"/>
      <c r="T349" s="44"/>
      <c r="U349" s="283"/>
    </row>
    <row r="350" spans="2:21" ht="13.05" customHeight="1">
      <c r="B350" s="282"/>
      <c r="C350" s="44"/>
      <c r="D350" s="44"/>
      <c r="E350" s="44"/>
      <c r="F350" s="288"/>
      <c r="G350" s="282"/>
      <c r="H350" s="44"/>
      <c r="I350" s="44"/>
      <c r="J350" s="44"/>
      <c r="K350" s="288"/>
      <c r="L350" s="282"/>
      <c r="M350" s="44"/>
      <c r="N350" s="44"/>
      <c r="O350" s="44"/>
      <c r="P350" s="288"/>
      <c r="Q350" s="282"/>
      <c r="R350" s="44"/>
      <c r="S350" s="44"/>
      <c r="T350" s="44"/>
      <c r="U350" s="283"/>
    </row>
    <row r="351" spans="2:21" ht="13.05" customHeight="1">
      <c r="B351" s="282"/>
      <c r="C351" s="44"/>
      <c r="D351" s="44"/>
      <c r="E351" s="44"/>
      <c r="F351" s="288"/>
      <c r="G351" s="282"/>
      <c r="H351" s="44"/>
      <c r="I351" s="44"/>
      <c r="J351" s="44"/>
      <c r="K351" s="288"/>
      <c r="L351" s="282"/>
      <c r="M351" s="44"/>
      <c r="N351" s="44"/>
      <c r="O351" s="44"/>
      <c r="P351" s="288"/>
      <c r="Q351" s="282"/>
      <c r="R351" s="44"/>
      <c r="S351" s="44"/>
      <c r="T351" s="44"/>
      <c r="U351" s="283"/>
    </row>
    <row r="352" spans="2:21" ht="13.05" customHeight="1">
      <c r="B352" s="282"/>
      <c r="C352" s="44"/>
      <c r="D352" s="44"/>
      <c r="E352" s="44"/>
      <c r="F352" s="288"/>
      <c r="G352" s="282"/>
      <c r="H352" s="44"/>
      <c r="I352" s="44"/>
      <c r="J352" s="44"/>
      <c r="K352" s="288"/>
      <c r="L352" s="282"/>
      <c r="M352" s="44"/>
      <c r="N352" s="44"/>
      <c r="O352" s="44"/>
      <c r="P352" s="288"/>
      <c r="Q352" s="282"/>
      <c r="R352" s="44"/>
      <c r="S352" s="44"/>
      <c r="T352" s="44"/>
      <c r="U352" s="283"/>
    </row>
    <row r="353" spans="2:21" ht="13.05" customHeight="1">
      <c r="B353" s="282"/>
      <c r="C353" s="44"/>
      <c r="D353" s="44"/>
      <c r="E353" s="44"/>
      <c r="F353" s="288"/>
      <c r="G353" s="282"/>
      <c r="H353" s="44"/>
      <c r="I353" s="44"/>
      <c r="J353" s="44"/>
      <c r="K353" s="288"/>
      <c r="L353" s="282"/>
      <c r="M353" s="44"/>
      <c r="N353" s="44"/>
      <c r="O353" s="44"/>
      <c r="P353" s="288"/>
      <c r="Q353" s="282"/>
      <c r="R353" s="44"/>
      <c r="S353" s="44"/>
      <c r="T353" s="44"/>
      <c r="U353" s="283"/>
    </row>
    <row r="354" spans="2:21" ht="13.05" customHeight="1">
      <c r="B354" s="282"/>
      <c r="C354" s="44"/>
      <c r="D354" s="44"/>
      <c r="E354" s="44"/>
      <c r="F354" s="288"/>
      <c r="G354" s="282"/>
      <c r="H354" s="44"/>
      <c r="I354" s="44"/>
      <c r="J354" s="44"/>
      <c r="K354" s="288"/>
      <c r="L354" s="282"/>
      <c r="M354" s="44"/>
      <c r="N354" s="44"/>
      <c r="O354" s="44"/>
      <c r="P354" s="288"/>
      <c r="Q354" s="282"/>
      <c r="R354" s="44"/>
      <c r="S354" s="44"/>
      <c r="T354" s="44"/>
      <c r="U354" s="283"/>
    </row>
    <row r="355" spans="2:21" ht="13.05" customHeight="1">
      <c r="B355" s="282"/>
      <c r="C355" s="44"/>
      <c r="D355" s="44"/>
      <c r="E355" s="44"/>
      <c r="F355" s="288"/>
      <c r="G355" s="282"/>
      <c r="H355" s="44"/>
      <c r="I355" s="44"/>
      <c r="J355" s="44"/>
      <c r="K355" s="288"/>
      <c r="L355" s="282"/>
      <c r="M355" s="44"/>
      <c r="N355" s="44"/>
      <c r="O355" s="44"/>
      <c r="P355" s="288"/>
      <c r="Q355" s="282"/>
      <c r="R355" s="44"/>
      <c r="S355" s="44"/>
      <c r="T355" s="44"/>
      <c r="U355" s="283"/>
    </row>
    <row r="356" spans="2:21" ht="13.05" customHeight="1">
      <c r="B356" s="282"/>
      <c r="C356" s="44"/>
      <c r="D356" s="44"/>
      <c r="E356" s="44"/>
      <c r="F356" s="288"/>
      <c r="G356" s="282"/>
      <c r="H356" s="44"/>
      <c r="I356" s="44"/>
      <c r="J356" s="44"/>
      <c r="K356" s="288"/>
      <c r="L356" s="282"/>
      <c r="M356" s="44"/>
      <c r="N356" s="44"/>
      <c r="O356" s="44"/>
      <c r="P356" s="288"/>
      <c r="Q356" s="282"/>
      <c r="R356" s="44"/>
      <c r="S356" s="44"/>
      <c r="T356" s="44"/>
      <c r="U356" s="283"/>
    </row>
    <row r="357" spans="2:21" ht="13.05" customHeight="1">
      <c r="B357" s="282"/>
      <c r="C357" s="44"/>
      <c r="D357" s="44"/>
      <c r="E357" s="44"/>
      <c r="F357" s="288"/>
      <c r="G357" s="282"/>
      <c r="H357" s="44"/>
      <c r="I357" s="44"/>
      <c r="J357" s="44"/>
      <c r="K357" s="288"/>
      <c r="L357" s="282"/>
      <c r="M357" s="44"/>
      <c r="N357" s="44"/>
      <c r="O357" s="44"/>
      <c r="P357" s="288"/>
      <c r="Q357" s="282"/>
      <c r="R357" s="44"/>
      <c r="S357" s="44"/>
      <c r="T357" s="44"/>
      <c r="U357" s="283"/>
    </row>
    <row r="358" spans="2:21" ht="13.05" customHeight="1">
      <c r="B358" s="282"/>
      <c r="C358" s="44"/>
      <c r="D358" s="44"/>
      <c r="E358" s="44"/>
      <c r="F358" s="288"/>
      <c r="G358" s="282"/>
      <c r="H358" s="44"/>
      <c r="I358" s="44"/>
      <c r="J358" s="44"/>
      <c r="K358" s="288"/>
      <c r="L358" s="282"/>
      <c r="M358" s="44"/>
      <c r="N358" s="44"/>
      <c r="O358" s="44"/>
      <c r="P358" s="288"/>
      <c r="Q358" s="282"/>
      <c r="R358" s="44"/>
      <c r="S358" s="44"/>
      <c r="T358" s="44"/>
      <c r="U358" s="283"/>
    </row>
    <row r="359" spans="2:21" ht="13.05" customHeight="1">
      <c r="B359" s="282"/>
      <c r="C359" s="44"/>
      <c r="D359" s="44"/>
      <c r="E359" s="44"/>
      <c r="F359" s="288"/>
      <c r="G359" s="282"/>
      <c r="H359" s="44"/>
      <c r="I359" s="44"/>
      <c r="J359" s="44"/>
      <c r="K359" s="288"/>
      <c r="L359" s="282"/>
      <c r="M359" s="44"/>
      <c r="N359" s="44"/>
      <c r="O359" s="44"/>
      <c r="P359" s="288"/>
      <c r="Q359" s="282"/>
      <c r="R359" s="44"/>
      <c r="S359" s="44"/>
      <c r="T359" s="44"/>
      <c r="U359" s="283"/>
    </row>
    <row r="360" spans="2:21" ht="13.05" customHeight="1">
      <c r="B360" s="282"/>
      <c r="C360" s="44"/>
      <c r="D360" s="44"/>
      <c r="E360" s="44"/>
      <c r="F360" s="288"/>
      <c r="G360" s="282"/>
      <c r="H360" s="44"/>
      <c r="I360" s="44"/>
      <c r="J360" s="44"/>
      <c r="K360" s="288"/>
      <c r="L360" s="282"/>
      <c r="M360" s="44"/>
      <c r="N360" s="44"/>
      <c r="O360" s="44"/>
      <c r="P360" s="288"/>
      <c r="Q360" s="282"/>
      <c r="R360" s="44"/>
      <c r="S360" s="44"/>
      <c r="T360" s="44"/>
      <c r="U360" s="283"/>
    </row>
    <row r="361" spans="2:21" ht="13.05" customHeight="1">
      <c r="B361" s="282"/>
      <c r="C361" s="44"/>
      <c r="D361" s="44"/>
      <c r="E361" s="44"/>
      <c r="F361" s="288"/>
      <c r="G361" s="282"/>
      <c r="H361" s="44"/>
      <c r="I361" s="44"/>
      <c r="J361" s="44"/>
      <c r="K361" s="288"/>
      <c r="L361" s="282"/>
      <c r="M361" s="44"/>
      <c r="N361" s="44"/>
      <c r="O361" s="44"/>
      <c r="P361" s="288"/>
      <c r="Q361" s="282"/>
      <c r="R361" s="44"/>
      <c r="S361" s="44"/>
      <c r="T361" s="44"/>
      <c r="U361" s="283"/>
    </row>
    <row r="362" spans="2:21" ht="13.05" customHeight="1">
      <c r="B362" s="282"/>
      <c r="C362" s="44"/>
      <c r="D362" s="44"/>
      <c r="E362" s="44"/>
      <c r="F362" s="288"/>
      <c r="G362" s="282"/>
      <c r="H362" s="44"/>
      <c r="I362" s="44"/>
      <c r="J362" s="44"/>
      <c r="K362" s="288"/>
      <c r="L362" s="282"/>
      <c r="M362" s="44"/>
      <c r="N362" s="44"/>
      <c r="O362" s="44"/>
      <c r="P362" s="288"/>
      <c r="Q362" s="282"/>
      <c r="R362" s="44"/>
      <c r="S362" s="44"/>
      <c r="T362" s="44"/>
      <c r="U362" s="283"/>
    </row>
    <row r="363" spans="2:21" ht="13.05" customHeight="1">
      <c r="B363" s="282"/>
      <c r="C363" s="44"/>
      <c r="D363" s="44"/>
      <c r="E363" s="44"/>
      <c r="F363" s="288"/>
      <c r="G363" s="282"/>
      <c r="H363" s="44"/>
      <c r="I363" s="44"/>
      <c r="J363" s="44"/>
      <c r="K363" s="288"/>
      <c r="L363" s="282"/>
      <c r="M363" s="44"/>
      <c r="N363" s="44"/>
      <c r="O363" s="44"/>
      <c r="P363" s="288"/>
      <c r="Q363" s="282"/>
      <c r="R363" s="44"/>
      <c r="S363" s="44"/>
      <c r="T363" s="44"/>
      <c r="U363" s="283"/>
    </row>
    <row r="364" spans="2:21" ht="13.05" customHeight="1">
      <c r="B364" s="282"/>
      <c r="C364" s="44"/>
      <c r="D364" s="44"/>
      <c r="E364" s="44"/>
      <c r="F364" s="288"/>
      <c r="G364" s="282"/>
      <c r="H364" s="44"/>
      <c r="I364" s="44"/>
      <c r="J364" s="44"/>
      <c r="K364" s="288"/>
      <c r="L364" s="282"/>
      <c r="M364" s="44"/>
      <c r="N364" s="44"/>
      <c r="O364" s="44"/>
      <c r="P364" s="288"/>
      <c r="Q364" s="282"/>
      <c r="R364" s="44"/>
      <c r="S364" s="44"/>
      <c r="T364" s="44"/>
      <c r="U364" s="283"/>
    </row>
    <row r="365" spans="2:21" ht="13.05" customHeight="1">
      <c r="B365" s="282"/>
      <c r="C365" s="44"/>
      <c r="D365" s="44"/>
      <c r="E365" s="44"/>
      <c r="F365" s="288"/>
      <c r="G365" s="282"/>
      <c r="H365" s="44"/>
      <c r="I365" s="44"/>
      <c r="J365" s="44"/>
      <c r="K365" s="288"/>
      <c r="L365" s="282"/>
      <c r="M365" s="44"/>
      <c r="N365" s="44"/>
      <c r="O365" s="44"/>
      <c r="P365" s="288"/>
      <c r="Q365" s="282"/>
      <c r="R365" s="44"/>
      <c r="S365" s="44"/>
      <c r="T365" s="44"/>
      <c r="U365" s="283"/>
    </row>
    <row r="366" spans="2:21" ht="13.05" customHeight="1">
      <c r="B366" s="282"/>
      <c r="C366" s="44"/>
      <c r="D366" s="44"/>
      <c r="E366" s="44"/>
      <c r="F366" s="288"/>
      <c r="G366" s="282"/>
      <c r="H366" s="44"/>
      <c r="I366" s="44"/>
      <c r="J366" s="44"/>
      <c r="K366" s="288"/>
      <c r="L366" s="282"/>
      <c r="M366" s="44"/>
      <c r="N366" s="44"/>
      <c r="O366" s="44"/>
      <c r="P366" s="288"/>
      <c r="Q366" s="282"/>
      <c r="R366" s="44"/>
      <c r="S366" s="44"/>
      <c r="T366" s="44"/>
      <c r="U366" s="283"/>
    </row>
    <row r="367" spans="2:21" ht="13.05" customHeight="1">
      <c r="B367" s="282"/>
      <c r="C367" s="44"/>
      <c r="D367" s="44"/>
      <c r="E367" s="44"/>
      <c r="F367" s="288"/>
      <c r="G367" s="282"/>
      <c r="H367" s="44"/>
      <c r="I367" s="44"/>
      <c r="J367" s="44"/>
      <c r="K367" s="288"/>
      <c r="L367" s="282"/>
      <c r="M367" s="44"/>
      <c r="N367" s="44"/>
      <c r="O367" s="44"/>
      <c r="P367" s="288"/>
      <c r="Q367" s="282"/>
      <c r="R367" s="44"/>
      <c r="S367" s="44"/>
      <c r="T367" s="44"/>
      <c r="U367" s="283"/>
    </row>
    <row r="368" spans="2:21" ht="13.05" customHeight="1">
      <c r="B368" s="282"/>
      <c r="C368" s="44"/>
      <c r="D368" s="44"/>
      <c r="E368" s="44"/>
      <c r="F368" s="288"/>
      <c r="G368" s="282"/>
      <c r="H368" s="44"/>
      <c r="I368" s="44"/>
      <c r="J368" s="44"/>
      <c r="K368" s="288"/>
      <c r="L368" s="282"/>
      <c r="M368" s="44"/>
      <c r="N368" s="44"/>
      <c r="O368" s="44"/>
      <c r="P368" s="288"/>
      <c r="Q368" s="282"/>
      <c r="R368" s="44"/>
      <c r="S368" s="44"/>
      <c r="T368" s="44"/>
      <c r="U368" s="283"/>
    </row>
    <row r="369" spans="2:21" ht="13.05" customHeight="1">
      <c r="B369" s="282"/>
      <c r="C369" s="44"/>
      <c r="D369" s="44"/>
      <c r="E369" s="44"/>
      <c r="F369" s="288"/>
      <c r="G369" s="282"/>
      <c r="H369" s="44"/>
      <c r="I369" s="44"/>
      <c r="J369" s="44"/>
      <c r="K369" s="288"/>
      <c r="L369" s="282"/>
      <c r="M369" s="44"/>
      <c r="N369" s="44"/>
      <c r="O369" s="44"/>
      <c r="P369" s="288"/>
      <c r="Q369" s="282"/>
      <c r="R369" s="44"/>
      <c r="S369" s="44"/>
      <c r="T369" s="44"/>
      <c r="U369" s="283"/>
    </row>
    <row r="370" spans="2:21" ht="13.05" customHeight="1">
      <c r="B370" s="282"/>
      <c r="C370" s="44"/>
      <c r="D370" s="44"/>
      <c r="E370" s="44"/>
      <c r="F370" s="288"/>
      <c r="G370" s="282"/>
      <c r="H370" s="44"/>
      <c r="I370" s="44"/>
      <c r="J370" s="44"/>
      <c r="K370" s="288"/>
      <c r="L370" s="282"/>
      <c r="M370" s="44"/>
      <c r="N370" s="44"/>
      <c r="O370" s="44"/>
      <c r="P370" s="288"/>
      <c r="Q370" s="282"/>
      <c r="R370" s="44"/>
      <c r="S370" s="44"/>
      <c r="T370" s="44"/>
      <c r="U370" s="283"/>
    </row>
    <row r="371" spans="2:21" ht="13.05" customHeight="1">
      <c r="B371" s="282"/>
      <c r="C371" s="44"/>
      <c r="D371" s="44"/>
      <c r="E371" s="44"/>
      <c r="F371" s="288"/>
      <c r="G371" s="282"/>
      <c r="H371" s="44"/>
      <c r="I371" s="44"/>
      <c r="J371" s="44"/>
      <c r="K371" s="288"/>
      <c r="L371" s="282"/>
      <c r="M371" s="44"/>
      <c r="N371" s="44"/>
      <c r="O371" s="44"/>
      <c r="P371" s="288"/>
      <c r="Q371" s="282"/>
      <c r="R371" s="44"/>
      <c r="S371" s="44"/>
      <c r="T371" s="44"/>
      <c r="U371" s="283"/>
    </row>
    <row r="372" spans="2:21" ht="13.05" customHeight="1">
      <c r="B372" s="282"/>
      <c r="C372" s="44"/>
      <c r="D372" s="44"/>
      <c r="E372" s="44"/>
      <c r="F372" s="288"/>
      <c r="G372" s="282"/>
      <c r="H372" s="44"/>
      <c r="I372" s="44"/>
      <c r="J372" s="44"/>
      <c r="K372" s="288"/>
      <c r="L372" s="282"/>
      <c r="M372" s="44"/>
      <c r="N372" s="44"/>
      <c r="O372" s="44"/>
      <c r="P372" s="288"/>
      <c r="Q372" s="282"/>
      <c r="R372" s="44"/>
      <c r="S372" s="44"/>
      <c r="T372" s="44"/>
      <c r="U372" s="283"/>
    </row>
    <row r="373" spans="2:21" ht="13.05" customHeight="1">
      <c r="B373" s="282"/>
      <c r="C373" s="44"/>
      <c r="D373" s="44"/>
      <c r="E373" s="44"/>
      <c r="F373" s="288"/>
      <c r="G373" s="282"/>
      <c r="H373" s="44"/>
      <c r="I373" s="44"/>
      <c r="J373" s="44"/>
      <c r="K373" s="288"/>
      <c r="L373" s="282"/>
      <c r="M373" s="44"/>
      <c r="N373" s="44"/>
      <c r="O373" s="44"/>
      <c r="P373" s="288"/>
      <c r="Q373" s="282"/>
      <c r="R373" s="44"/>
      <c r="S373" s="44"/>
      <c r="T373" s="44"/>
      <c r="U373" s="283"/>
    </row>
    <row r="374" spans="2:21" ht="13.05" customHeight="1">
      <c r="B374" s="282"/>
      <c r="C374" s="44"/>
      <c r="D374" s="44"/>
      <c r="E374" s="44"/>
      <c r="F374" s="288"/>
      <c r="G374" s="282"/>
      <c r="H374" s="44"/>
      <c r="I374" s="44"/>
      <c r="J374" s="44"/>
      <c r="K374" s="288"/>
      <c r="L374" s="282"/>
      <c r="M374" s="44"/>
      <c r="N374" s="44"/>
      <c r="O374" s="44"/>
      <c r="P374" s="288"/>
      <c r="Q374" s="282"/>
      <c r="R374" s="44"/>
      <c r="S374" s="44"/>
      <c r="T374" s="44"/>
      <c r="U374" s="283"/>
    </row>
    <row r="375" spans="2:21" ht="13.05" customHeight="1">
      <c r="B375" s="282"/>
      <c r="C375" s="44"/>
      <c r="D375" s="44"/>
      <c r="E375" s="44"/>
      <c r="F375" s="288"/>
      <c r="G375" s="282"/>
      <c r="H375" s="44"/>
      <c r="I375" s="44"/>
      <c r="J375" s="44"/>
      <c r="K375" s="288"/>
      <c r="L375" s="282"/>
      <c r="M375" s="44"/>
      <c r="N375" s="44"/>
      <c r="O375" s="44"/>
      <c r="P375" s="288"/>
      <c r="Q375" s="282"/>
      <c r="R375" s="44"/>
      <c r="S375" s="44"/>
      <c r="T375" s="44"/>
      <c r="U375" s="283"/>
    </row>
    <row r="376" spans="2:21" ht="13.05" customHeight="1">
      <c r="B376" s="282"/>
      <c r="C376" s="44"/>
      <c r="D376" s="44"/>
      <c r="E376" s="44"/>
      <c r="F376" s="288"/>
      <c r="G376" s="282"/>
      <c r="H376" s="44"/>
      <c r="I376" s="44"/>
      <c r="J376" s="44"/>
      <c r="K376" s="288"/>
      <c r="L376" s="282"/>
      <c r="M376" s="44"/>
      <c r="N376" s="44"/>
      <c r="O376" s="44"/>
      <c r="P376" s="288"/>
      <c r="Q376" s="282"/>
      <c r="R376" s="44"/>
      <c r="S376" s="44"/>
      <c r="T376" s="44"/>
      <c r="U376" s="283"/>
    </row>
    <row r="377" spans="2:21" ht="13.05" customHeight="1">
      <c r="B377" s="282"/>
      <c r="C377" s="44"/>
      <c r="D377" s="44"/>
      <c r="E377" s="44"/>
      <c r="F377" s="288"/>
      <c r="G377" s="282"/>
      <c r="H377" s="44"/>
      <c r="I377" s="44"/>
      <c r="J377" s="44"/>
      <c r="K377" s="288"/>
      <c r="L377" s="282"/>
      <c r="M377" s="44"/>
      <c r="N377" s="44"/>
      <c r="O377" s="44"/>
      <c r="P377" s="288"/>
      <c r="Q377" s="282"/>
      <c r="R377" s="44"/>
      <c r="S377" s="44"/>
      <c r="T377" s="44"/>
      <c r="U377" s="283"/>
    </row>
    <row r="378" spans="2:21" ht="13.05" customHeight="1">
      <c r="B378" s="282"/>
      <c r="C378" s="44"/>
      <c r="D378" s="44"/>
      <c r="E378" s="44"/>
      <c r="F378" s="288"/>
      <c r="G378" s="282"/>
      <c r="H378" s="44"/>
      <c r="I378" s="44"/>
      <c r="J378" s="44"/>
      <c r="K378" s="288"/>
      <c r="L378" s="282"/>
      <c r="M378" s="44"/>
      <c r="N378" s="44"/>
      <c r="O378" s="44"/>
      <c r="P378" s="288"/>
      <c r="Q378" s="282"/>
      <c r="R378" s="44"/>
      <c r="S378" s="44"/>
      <c r="T378" s="44"/>
      <c r="U378" s="283"/>
    </row>
    <row r="379" spans="2:21" ht="13.05" customHeight="1">
      <c r="B379" s="282"/>
      <c r="C379" s="44"/>
      <c r="D379" s="44"/>
      <c r="E379" s="44"/>
      <c r="F379" s="288"/>
      <c r="G379" s="282"/>
      <c r="H379" s="44"/>
      <c r="I379" s="44"/>
      <c r="J379" s="44"/>
      <c r="K379" s="288"/>
      <c r="L379" s="282"/>
      <c r="M379" s="44"/>
      <c r="N379" s="44"/>
      <c r="O379" s="44"/>
      <c r="P379" s="288"/>
      <c r="Q379" s="282"/>
      <c r="R379" s="44"/>
      <c r="S379" s="44"/>
      <c r="T379" s="44"/>
      <c r="U379" s="283"/>
    </row>
    <row r="380" spans="2:21" ht="13.05" customHeight="1">
      <c r="B380" s="282"/>
      <c r="C380" s="44"/>
      <c r="D380" s="44"/>
      <c r="E380" s="44"/>
      <c r="F380" s="288"/>
      <c r="G380" s="282"/>
      <c r="H380" s="44"/>
      <c r="I380" s="44"/>
      <c r="J380" s="44"/>
      <c r="K380" s="288"/>
      <c r="L380" s="282"/>
      <c r="M380" s="44"/>
      <c r="N380" s="44"/>
      <c r="O380" s="44"/>
      <c r="P380" s="288"/>
      <c r="Q380" s="282"/>
      <c r="R380" s="44"/>
      <c r="S380" s="44"/>
      <c r="T380" s="44"/>
      <c r="U380" s="283"/>
    </row>
    <row r="381" spans="2:21" ht="13.05" customHeight="1">
      <c r="B381" s="282"/>
      <c r="C381" s="44"/>
      <c r="D381" s="44"/>
      <c r="E381" s="44"/>
      <c r="F381" s="288"/>
      <c r="G381" s="282"/>
      <c r="H381" s="44"/>
      <c r="I381" s="44"/>
      <c r="J381" s="44"/>
      <c r="K381" s="288"/>
      <c r="L381" s="282"/>
      <c r="M381" s="44"/>
      <c r="N381" s="44"/>
      <c r="O381" s="44"/>
      <c r="P381" s="288"/>
      <c r="Q381" s="282"/>
      <c r="R381" s="44"/>
      <c r="S381" s="44"/>
      <c r="T381" s="44"/>
      <c r="U381" s="283"/>
    </row>
    <row r="382" spans="2:21" ht="13.05" customHeight="1">
      <c r="B382" s="282"/>
      <c r="C382" s="44"/>
      <c r="D382" s="44"/>
      <c r="E382" s="44"/>
      <c r="F382" s="288"/>
      <c r="G382" s="282"/>
      <c r="H382" s="44"/>
      <c r="I382" s="44"/>
      <c r="J382" s="44"/>
      <c r="K382" s="288"/>
      <c r="L382" s="282"/>
      <c r="M382" s="44"/>
      <c r="N382" s="44"/>
      <c r="O382" s="44"/>
      <c r="P382" s="288"/>
      <c r="Q382" s="282"/>
      <c r="R382" s="44"/>
      <c r="S382" s="44"/>
      <c r="T382" s="44"/>
      <c r="U382" s="283"/>
    </row>
    <row r="383" spans="2:21" ht="13.05" customHeight="1">
      <c r="B383" s="282"/>
      <c r="C383" s="44"/>
      <c r="D383" s="44"/>
      <c r="E383" s="44"/>
      <c r="F383" s="288"/>
      <c r="G383" s="282"/>
      <c r="H383" s="44"/>
      <c r="I383" s="44"/>
      <c r="J383" s="44"/>
      <c r="K383" s="288"/>
      <c r="L383" s="282"/>
      <c r="M383" s="44"/>
      <c r="N383" s="44"/>
      <c r="O383" s="44"/>
      <c r="P383" s="288"/>
      <c r="Q383" s="282"/>
      <c r="R383" s="44"/>
      <c r="S383" s="44"/>
      <c r="T383" s="44"/>
      <c r="U383" s="283"/>
    </row>
    <row r="384" spans="2:21" ht="13.05" customHeight="1">
      <c r="B384" s="282"/>
      <c r="C384" s="44"/>
      <c r="D384" s="44"/>
      <c r="E384" s="44"/>
      <c r="F384" s="288"/>
      <c r="G384" s="282"/>
      <c r="H384" s="44"/>
      <c r="I384" s="44"/>
      <c r="J384" s="44"/>
      <c r="K384" s="288"/>
      <c r="L384" s="282"/>
      <c r="M384" s="44"/>
      <c r="N384" s="44"/>
      <c r="O384" s="44"/>
      <c r="P384" s="288"/>
      <c r="Q384" s="282"/>
      <c r="R384" s="44"/>
      <c r="S384" s="44"/>
      <c r="T384" s="44"/>
      <c r="U384" s="283"/>
    </row>
    <row r="385" spans="2:21" ht="13.05" customHeight="1">
      <c r="B385" s="282"/>
      <c r="C385" s="44"/>
      <c r="D385" s="44"/>
      <c r="E385" s="44"/>
      <c r="F385" s="288"/>
      <c r="G385" s="282"/>
      <c r="H385" s="44"/>
      <c r="I385" s="44"/>
      <c r="J385" s="44"/>
      <c r="K385" s="288"/>
      <c r="L385" s="282"/>
      <c r="M385" s="44"/>
      <c r="N385" s="44"/>
      <c r="O385" s="44"/>
      <c r="P385" s="288"/>
      <c r="Q385" s="282"/>
      <c r="R385" s="44"/>
      <c r="S385" s="44"/>
      <c r="T385" s="44"/>
      <c r="U385" s="283"/>
    </row>
    <row r="386" spans="2:21" ht="13.05" customHeight="1">
      <c r="B386" s="282"/>
      <c r="C386" s="44"/>
      <c r="D386" s="44"/>
      <c r="E386" s="44"/>
      <c r="F386" s="288"/>
      <c r="G386" s="282"/>
      <c r="H386" s="44"/>
      <c r="I386" s="44"/>
      <c r="J386" s="44"/>
      <c r="K386" s="288"/>
      <c r="L386" s="282"/>
      <c r="M386" s="44"/>
      <c r="N386" s="44"/>
      <c r="O386" s="44"/>
      <c r="P386" s="288"/>
      <c r="Q386" s="282"/>
      <c r="R386" s="44"/>
      <c r="S386" s="44"/>
      <c r="T386" s="44"/>
      <c r="U386" s="283"/>
    </row>
    <row r="387" spans="2:21" ht="13.05" customHeight="1">
      <c r="B387" s="282"/>
      <c r="C387" s="44"/>
      <c r="D387" s="44"/>
      <c r="E387" s="44"/>
      <c r="F387" s="288"/>
      <c r="G387" s="282"/>
      <c r="H387" s="44"/>
      <c r="I387" s="44"/>
      <c r="J387" s="44"/>
      <c r="K387" s="288"/>
      <c r="L387" s="282"/>
      <c r="M387" s="44"/>
      <c r="N387" s="44"/>
      <c r="O387" s="44"/>
      <c r="P387" s="288"/>
      <c r="Q387" s="282"/>
      <c r="R387" s="44"/>
      <c r="S387" s="44"/>
      <c r="T387" s="44"/>
      <c r="U387" s="283"/>
    </row>
    <row r="388" spans="2:21" ht="13.05" customHeight="1">
      <c r="B388" s="282"/>
      <c r="C388" s="44"/>
      <c r="D388" s="44"/>
      <c r="E388" s="44"/>
      <c r="F388" s="288"/>
      <c r="G388" s="282"/>
      <c r="H388" s="44"/>
      <c r="I388" s="44"/>
      <c r="J388" s="44"/>
      <c r="K388" s="288"/>
      <c r="L388" s="282"/>
      <c r="M388" s="44"/>
      <c r="N388" s="44"/>
      <c r="O388" s="44"/>
      <c r="P388" s="288"/>
      <c r="Q388" s="282"/>
      <c r="R388" s="44"/>
      <c r="S388" s="44"/>
      <c r="T388" s="44"/>
      <c r="U388" s="283"/>
    </row>
    <row r="389" spans="2:21" ht="13.05" customHeight="1">
      <c r="B389" s="282"/>
      <c r="C389" s="44"/>
      <c r="D389" s="44"/>
      <c r="E389" s="44"/>
      <c r="F389" s="288"/>
      <c r="G389" s="282"/>
      <c r="H389" s="44"/>
      <c r="I389" s="44"/>
      <c r="J389" s="44"/>
      <c r="K389" s="288"/>
      <c r="L389" s="282"/>
      <c r="M389" s="44"/>
      <c r="N389" s="44"/>
      <c r="O389" s="44"/>
      <c r="P389" s="288"/>
      <c r="Q389" s="282"/>
      <c r="R389" s="44"/>
      <c r="S389" s="44"/>
      <c r="T389" s="44"/>
      <c r="U389" s="283"/>
    </row>
    <row r="390" spans="2:21" ht="13.05" customHeight="1">
      <c r="B390" s="282"/>
      <c r="C390" s="44"/>
      <c r="D390" s="44"/>
      <c r="E390" s="44"/>
      <c r="F390" s="288"/>
      <c r="G390" s="282"/>
      <c r="H390" s="44"/>
      <c r="I390" s="44"/>
      <c r="J390" s="44"/>
      <c r="K390" s="288"/>
      <c r="L390" s="282"/>
      <c r="M390" s="44"/>
      <c r="N390" s="44"/>
      <c r="O390" s="44"/>
      <c r="P390" s="288"/>
      <c r="Q390" s="282"/>
      <c r="R390" s="44"/>
      <c r="S390" s="44"/>
      <c r="T390" s="44"/>
      <c r="U390" s="283"/>
    </row>
    <row r="391" spans="2:21" ht="13.05" customHeight="1">
      <c r="B391" s="282"/>
      <c r="C391" s="44"/>
      <c r="D391" s="44"/>
      <c r="E391" s="44"/>
      <c r="F391" s="288"/>
      <c r="G391" s="282"/>
      <c r="H391" s="44"/>
      <c r="I391" s="44"/>
      <c r="J391" s="44"/>
      <c r="K391" s="288"/>
      <c r="L391" s="282"/>
      <c r="M391" s="44"/>
      <c r="N391" s="44"/>
      <c r="O391" s="44"/>
      <c r="P391" s="288"/>
      <c r="Q391" s="282"/>
      <c r="R391" s="44"/>
      <c r="S391" s="44"/>
      <c r="T391" s="44"/>
      <c r="U391" s="283"/>
    </row>
    <row r="392" spans="2:21" ht="13.05" customHeight="1">
      <c r="B392" s="282"/>
      <c r="C392" s="44"/>
      <c r="D392" s="44"/>
      <c r="E392" s="44"/>
      <c r="F392" s="288"/>
      <c r="G392" s="282"/>
      <c r="H392" s="44"/>
      <c r="I392" s="44"/>
      <c r="J392" s="44"/>
      <c r="K392" s="288"/>
      <c r="L392" s="282"/>
      <c r="M392" s="44"/>
      <c r="N392" s="44"/>
      <c r="O392" s="44"/>
      <c r="P392" s="288"/>
      <c r="Q392" s="282"/>
      <c r="R392" s="44"/>
      <c r="S392" s="44"/>
      <c r="T392" s="44"/>
      <c r="U392" s="283"/>
    </row>
    <row r="393" spans="2:21" ht="13.05" customHeight="1">
      <c r="B393" s="282"/>
      <c r="C393" s="44"/>
      <c r="D393" s="44"/>
      <c r="E393" s="44"/>
      <c r="F393" s="288"/>
      <c r="G393" s="282"/>
      <c r="H393" s="44"/>
      <c r="I393" s="44"/>
      <c r="J393" s="44"/>
      <c r="K393" s="288"/>
      <c r="L393" s="282"/>
      <c r="M393" s="44"/>
      <c r="N393" s="44"/>
      <c r="O393" s="44"/>
      <c r="P393" s="288"/>
      <c r="Q393" s="282"/>
      <c r="R393" s="44"/>
      <c r="S393" s="44"/>
      <c r="T393" s="44"/>
      <c r="U393" s="283"/>
    </row>
    <row r="394" spans="2:21" ht="13.05" customHeight="1">
      <c r="B394" s="282"/>
      <c r="C394" s="44"/>
      <c r="D394" s="44"/>
      <c r="E394" s="44"/>
      <c r="F394" s="288"/>
      <c r="G394" s="282"/>
      <c r="H394" s="44"/>
      <c r="I394" s="44"/>
      <c r="J394" s="44"/>
      <c r="K394" s="288"/>
      <c r="L394" s="282"/>
      <c r="M394" s="44"/>
      <c r="N394" s="44"/>
      <c r="O394" s="44"/>
      <c r="P394" s="288"/>
      <c r="Q394" s="282"/>
      <c r="R394" s="44"/>
      <c r="S394" s="44"/>
      <c r="T394" s="44"/>
      <c r="U394" s="283"/>
    </row>
    <row r="395" spans="2:21" ht="13.05" customHeight="1">
      <c r="B395" s="282"/>
      <c r="C395" s="44"/>
      <c r="D395" s="44"/>
      <c r="E395" s="44"/>
      <c r="F395" s="288"/>
      <c r="G395" s="282"/>
      <c r="H395" s="44"/>
      <c r="I395" s="44"/>
      <c r="J395" s="44"/>
      <c r="K395" s="288"/>
      <c r="L395" s="282"/>
      <c r="M395" s="44"/>
      <c r="N395" s="44"/>
      <c r="O395" s="44"/>
      <c r="P395" s="288"/>
      <c r="Q395" s="282"/>
      <c r="R395" s="44"/>
      <c r="S395" s="44"/>
      <c r="T395" s="44"/>
      <c r="U395" s="283"/>
    </row>
    <row r="396" spans="2:21" ht="13.05" customHeight="1">
      <c r="B396" s="282"/>
      <c r="C396" s="44"/>
      <c r="D396" s="44"/>
      <c r="E396" s="44"/>
      <c r="F396" s="288"/>
      <c r="G396" s="282"/>
      <c r="H396" s="44"/>
      <c r="I396" s="44"/>
      <c r="J396" s="44"/>
      <c r="K396" s="288"/>
      <c r="L396" s="282"/>
      <c r="M396" s="44"/>
      <c r="N396" s="44"/>
      <c r="O396" s="44"/>
      <c r="P396" s="288"/>
      <c r="Q396" s="282"/>
      <c r="R396" s="44"/>
      <c r="S396" s="44"/>
      <c r="T396" s="44"/>
      <c r="U396" s="283"/>
    </row>
    <row r="397" spans="2:21" ht="13.05" customHeight="1">
      <c r="B397" s="282"/>
      <c r="C397" s="44"/>
      <c r="D397" s="44"/>
      <c r="E397" s="44"/>
      <c r="F397" s="288"/>
      <c r="G397" s="282"/>
      <c r="H397" s="44"/>
      <c r="I397" s="44"/>
      <c r="J397" s="44"/>
      <c r="K397" s="288"/>
      <c r="L397" s="282"/>
      <c r="M397" s="44"/>
      <c r="N397" s="44"/>
      <c r="O397" s="44"/>
      <c r="P397" s="288"/>
      <c r="Q397" s="282"/>
      <c r="R397" s="44"/>
      <c r="S397" s="44"/>
      <c r="T397" s="44"/>
      <c r="U397" s="283"/>
    </row>
    <row r="398" spans="2:21" ht="13.05" customHeight="1">
      <c r="B398" s="282"/>
      <c r="C398" s="44"/>
      <c r="D398" s="44"/>
      <c r="E398" s="44"/>
      <c r="F398" s="288"/>
      <c r="G398" s="282"/>
      <c r="H398" s="44"/>
      <c r="I398" s="44"/>
      <c r="J398" s="44"/>
      <c r="K398" s="288"/>
      <c r="L398" s="282"/>
      <c r="M398" s="44"/>
      <c r="N398" s="44"/>
      <c r="O398" s="44"/>
      <c r="P398" s="288"/>
      <c r="Q398" s="282"/>
      <c r="R398" s="44"/>
      <c r="S398" s="44"/>
      <c r="T398" s="44"/>
      <c r="U398" s="283"/>
    </row>
    <row r="399" spans="2:21" ht="13.05" customHeight="1">
      <c r="B399" s="282"/>
      <c r="C399" s="44"/>
      <c r="D399" s="44"/>
      <c r="E399" s="44"/>
      <c r="F399" s="288"/>
      <c r="G399" s="282"/>
      <c r="H399" s="44"/>
      <c r="I399" s="44"/>
      <c r="J399" s="44"/>
      <c r="K399" s="288"/>
      <c r="L399" s="282"/>
      <c r="M399" s="44"/>
      <c r="N399" s="44"/>
      <c r="O399" s="44"/>
      <c r="P399" s="288"/>
      <c r="Q399" s="282"/>
      <c r="R399" s="44"/>
      <c r="S399" s="44"/>
      <c r="T399" s="44"/>
      <c r="U399" s="283"/>
    </row>
    <row r="400" spans="2:21" ht="13.05" customHeight="1">
      <c r="B400" s="282"/>
      <c r="C400" s="44"/>
      <c r="D400" s="44"/>
      <c r="E400" s="44"/>
      <c r="F400" s="288"/>
      <c r="G400" s="282"/>
      <c r="H400" s="44"/>
      <c r="I400" s="44"/>
      <c r="J400" s="44"/>
      <c r="K400" s="288"/>
      <c r="L400" s="282"/>
      <c r="M400" s="44"/>
      <c r="N400" s="44"/>
      <c r="O400" s="44"/>
      <c r="P400" s="288"/>
      <c r="Q400" s="282"/>
      <c r="R400" s="44"/>
      <c r="S400" s="44"/>
      <c r="T400" s="44"/>
      <c r="U400" s="283"/>
    </row>
    <row r="401" spans="2:21" ht="13.05" customHeight="1">
      <c r="B401" s="282"/>
      <c r="C401" s="44"/>
      <c r="D401" s="44"/>
      <c r="E401" s="44"/>
      <c r="F401" s="288"/>
      <c r="G401" s="282"/>
      <c r="H401" s="44"/>
      <c r="I401" s="44"/>
      <c r="J401" s="44"/>
      <c r="K401" s="288"/>
      <c r="L401" s="282"/>
      <c r="M401" s="44"/>
      <c r="N401" s="44"/>
      <c r="O401" s="44"/>
      <c r="P401" s="288"/>
      <c r="Q401" s="282"/>
      <c r="R401" s="44"/>
      <c r="S401" s="44"/>
      <c r="T401" s="44"/>
      <c r="U401" s="283"/>
    </row>
    <row r="402" spans="2:21" ht="13.05" customHeight="1">
      <c r="B402" s="282"/>
      <c r="C402" s="44"/>
      <c r="D402" s="44"/>
      <c r="E402" s="44"/>
      <c r="F402" s="288"/>
      <c r="G402" s="282"/>
      <c r="H402" s="44"/>
      <c r="I402" s="44"/>
      <c r="J402" s="44"/>
      <c r="K402" s="288"/>
      <c r="L402" s="282"/>
      <c r="M402" s="44"/>
      <c r="N402" s="44"/>
      <c r="O402" s="44"/>
      <c r="P402" s="288"/>
      <c r="Q402" s="282"/>
      <c r="R402" s="44"/>
      <c r="S402" s="44"/>
      <c r="T402" s="44"/>
      <c r="U402" s="283"/>
    </row>
    <row r="403" spans="2:21" ht="13.05" customHeight="1">
      <c r="B403" s="282"/>
      <c r="C403" s="44"/>
      <c r="D403" s="44"/>
      <c r="E403" s="44"/>
      <c r="F403" s="288"/>
      <c r="G403" s="282"/>
      <c r="H403" s="44"/>
      <c r="I403" s="44"/>
      <c r="J403" s="44"/>
      <c r="K403" s="288"/>
      <c r="L403" s="282"/>
      <c r="M403" s="44"/>
      <c r="N403" s="44"/>
      <c r="O403" s="44"/>
      <c r="P403" s="288"/>
      <c r="Q403" s="282"/>
      <c r="R403" s="44"/>
      <c r="S403" s="44"/>
      <c r="T403" s="44"/>
      <c r="U403" s="283"/>
    </row>
    <row r="404" spans="2:21" ht="13.05" customHeight="1">
      <c r="B404" s="282"/>
      <c r="C404" s="44"/>
      <c r="D404" s="44"/>
      <c r="E404" s="44"/>
      <c r="F404" s="288"/>
      <c r="G404" s="282"/>
      <c r="H404" s="44"/>
      <c r="I404" s="44"/>
      <c r="J404" s="44"/>
      <c r="K404" s="288"/>
      <c r="L404" s="282"/>
      <c r="M404" s="44"/>
      <c r="N404" s="44"/>
      <c r="O404" s="44"/>
      <c r="P404" s="288"/>
      <c r="Q404" s="282"/>
      <c r="R404" s="44"/>
      <c r="S404" s="44"/>
      <c r="T404" s="44"/>
      <c r="U404" s="283"/>
    </row>
    <row r="405" spans="2:21" ht="13.05" customHeight="1">
      <c r="B405" s="282"/>
      <c r="C405" s="44"/>
      <c r="D405" s="44"/>
      <c r="E405" s="44"/>
      <c r="F405" s="288"/>
      <c r="G405" s="282"/>
      <c r="H405" s="44"/>
      <c r="I405" s="44"/>
      <c r="J405" s="44"/>
      <c r="K405" s="288"/>
      <c r="L405" s="282"/>
      <c r="M405" s="44"/>
      <c r="N405" s="44"/>
      <c r="O405" s="44"/>
      <c r="P405" s="288"/>
      <c r="Q405" s="282"/>
      <c r="R405" s="44"/>
      <c r="S405" s="44"/>
      <c r="T405" s="44"/>
      <c r="U405" s="283"/>
    </row>
    <row r="406" spans="2:21" ht="13.05" customHeight="1">
      <c r="B406" s="282"/>
      <c r="C406" s="44"/>
      <c r="D406" s="44"/>
      <c r="E406" s="44"/>
      <c r="F406" s="288"/>
      <c r="G406" s="282"/>
      <c r="H406" s="44"/>
      <c r="I406" s="44"/>
      <c r="J406" s="44"/>
      <c r="K406" s="288"/>
      <c r="L406" s="282"/>
      <c r="M406" s="44"/>
      <c r="N406" s="44"/>
      <c r="O406" s="44"/>
      <c r="P406" s="288"/>
      <c r="Q406" s="282"/>
      <c r="R406" s="44"/>
      <c r="S406" s="44"/>
      <c r="T406" s="44"/>
      <c r="U406" s="283"/>
    </row>
    <row r="407" spans="2:21" ht="13.05" customHeight="1">
      <c r="B407" s="282"/>
      <c r="C407" s="44"/>
      <c r="D407" s="44"/>
      <c r="E407" s="44"/>
      <c r="F407" s="288"/>
      <c r="G407" s="282"/>
      <c r="H407" s="44"/>
      <c r="I407" s="44"/>
      <c r="J407" s="44"/>
      <c r="K407" s="288"/>
      <c r="L407" s="282"/>
      <c r="M407" s="44"/>
      <c r="N407" s="44"/>
      <c r="O407" s="44"/>
      <c r="P407" s="288"/>
      <c r="Q407" s="282"/>
      <c r="R407" s="44"/>
      <c r="S407" s="44"/>
      <c r="T407" s="44"/>
      <c r="U407" s="283"/>
    </row>
    <row r="408" spans="2:21" ht="13.05" customHeight="1">
      <c r="B408" s="282"/>
      <c r="C408" s="44"/>
      <c r="D408" s="44"/>
      <c r="E408" s="44"/>
      <c r="F408" s="288"/>
      <c r="G408" s="282"/>
      <c r="H408" s="44"/>
      <c r="I408" s="44"/>
      <c r="J408" s="44"/>
      <c r="K408" s="288"/>
      <c r="L408" s="282"/>
      <c r="M408" s="44"/>
      <c r="N408" s="44"/>
      <c r="O408" s="44"/>
      <c r="P408" s="288"/>
      <c r="Q408" s="282"/>
      <c r="R408" s="44"/>
      <c r="S408" s="44"/>
      <c r="T408" s="44"/>
      <c r="U408" s="283"/>
    </row>
    <row r="409" spans="2:21" ht="13.05" customHeight="1">
      <c r="B409" s="282"/>
      <c r="C409" s="44"/>
      <c r="D409" s="44"/>
      <c r="E409" s="44"/>
      <c r="F409" s="288"/>
      <c r="G409" s="282"/>
      <c r="H409" s="44"/>
      <c r="I409" s="44"/>
      <c r="J409" s="44"/>
      <c r="K409" s="288"/>
      <c r="L409" s="282"/>
      <c r="M409" s="44"/>
      <c r="N409" s="44"/>
      <c r="O409" s="44"/>
      <c r="P409" s="288"/>
      <c r="Q409" s="282"/>
      <c r="R409" s="44"/>
      <c r="S409" s="44"/>
      <c r="T409" s="44"/>
      <c r="U409" s="283"/>
    </row>
    <row r="410" spans="2:21" ht="13.05" customHeight="1">
      <c r="B410" s="282"/>
      <c r="C410" s="44"/>
      <c r="D410" s="44"/>
      <c r="E410" s="44"/>
      <c r="F410" s="288"/>
      <c r="G410" s="282"/>
      <c r="H410" s="44"/>
      <c r="I410" s="44"/>
      <c r="J410" s="44"/>
      <c r="K410" s="288"/>
      <c r="L410" s="282"/>
      <c r="M410" s="44"/>
      <c r="N410" s="44"/>
      <c r="O410" s="44"/>
      <c r="P410" s="288"/>
      <c r="Q410" s="282"/>
      <c r="R410" s="44"/>
      <c r="S410" s="44"/>
      <c r="T410" s="44"/>
      <c r="U410" s="283"/>
    </row>
    <row r="411" spans="2:21" ht="13.05" customHeight="1">
      <c r="B411" s="282"/>
      <c r="C411" s="44"/>
      <c r="D411" s="44"/>
      <c r="E411" s="44"/>
      <c r="F411" s="288"/>
      <c r="G411" s="282"/>
      <c r="H411" s="44"/>
      <c r="I411" s="44"/>
      <c r="J411" s="44"/>
      <c r="K411" s="288"/>
      <c r="L411" s="282"/>
      <c r="M411" s="44"/>
      <c r="N411" s="44"/>
      <c r="O411" s="44"/>
      <c r="P411" s="288"/>
      <c r="Q411" s="282"/>
      <c r="R411" s="44"/>
      <c r="S411" s="44"/>
      <c r="T411" s="44"/>
      <c r="U411" s="283"/>
    </row>
    <row r="412" spans="2:21" ht="13.05" customHeight="1">
      <c r="B412" s="282"/>
      <c r="C412" s="44"/>
      <c r="D412" s="44"/>
      <c r="E412" s="44"/>
      <c r="F412" s="288"/>
      <c r="G412" s="282"/>
      <c r="H412" s="44"/>
      <c r="I412" s="44"/>
      <c r="J412" s="44"/>
      <c r="K412" s="288"/>
      <c r="L412" s="282"/>
      <c r="M412" s="44"/>
      <c r="N412" s="44"/>
      <c r="O412" s="44"/>
      <c r="P412" s="288"/>
      <c r="Q412" s="282"/>
      <c r="R412" s="44"/>
      <c r="S412" s="44"/>
      <c r="T412" s="44"/>
      <c r="U412" s="283"/>
    </row>
    <row r="413" spans="2:21" ht="13.05" customHeight="1">
      <c r="B413" s="282"/>
      <c r="C413" s="44"/>
      <c r="D413" s="44"/>
      <c r="E413" s="44"/>
      <c r="F413" s="288"/>
      <c r="G413" s="282"/>
      <c r="H413" s="44"/>
      <c r="I413" s="44"/>
      <c r="J413" s="44"/>
      <c r="K413" s="288"/>
      <c r="L413" s="282"/>
      <c r="M413" s="44"/>
      <c r="N413" s="44"/>
      <c r="O413" s="44"/>
      <c r="P413" s="288"/>
      <c r="Q413" s="282"/>
      <c r="R413" s="44"/>
      <c r="S413" s="44"/>
      <c r="T413" s="44"/>
      <c r="U413" s="283"/>
    </row>
    <row r="414" spans="2:21" ht="13.05" customHeight="1">
      <c r="B414" s="282"/>
      <c r="C414" s="44"/>
      <c r="D414" s="44"/>
      <c r="E414" s="44"/>
      <c r="F414" s="288"/>
      <c r="G414" s="282"/>
      <c r="H414" s="44"/>
      <c r="I414" s="44"/>
      <c r="J414" s="44"/>
      <c r="K414" s="288"/>
      <c r="L414" s="282"/>
      <c r="M414" s="44"/>
      <c r="N414" s="44"/>
      <c r="O414" s="44"/>
      <c r="P414" s="288"/>
      <c r="Q414" s="282"/>
      <c r="R414" s="44"/>
      <c r="S414" s="44"/>
      <c r="T414" s="44"/>
      <c r="U414" s="283"/>
    </row>
    <row r="415" spans="2:21" ht="13.05" customHeight="1">
      <c r="B415" s="282"/>
      <c r="C415" s="44"/>
      <c r="D415" s="44"/>
      <c r="E415" s="44"/>
      <c r="F415" s="288"/>
      <c r="G415" s="282"/>
      <c r="H415" s="44"/>
      <c r="I415" s="44"/>
      <c r="J415" s="44"/>
      <c r="K415" s="288"/>
      <c r="L415" s="282"/>
      <c r="M415" s="44"/>
      <c r="N415" s="44"/>
      <c r="O415" s="44"/>
      <c r="P415" s="288"/>
      <c r="Q415" s="282"/>
      <c r="R415" s="44"/>
      <c r="S415" s="44"/>
      <c r="T415" s="44"/>
      <c r="U415" s="283"/>
    </row>
    <row r="416" spans="2:21" ht="13.05" customHeight="1">
      <c r="B416" s="282"/>
      <c r="C416" s="44"/>
      <c r="D416" s="44"/>
      <c r="E416" s="44"/>
      <c r="F416" s="288"/>
      <c r="G416" s="282"/>
      <c r="H416" s="44"/>
      <c r="I416" s="44"/>
      <c r="J416" s="44"/>
      <c r="K416" s="288"/>
      <c r="L416" s="282"/>
      <c r="M416" s="44"/>
      <c r="N416" s="44"/>
      <c r="O416" s="44"/>
      <c r="P416" s="288"/>
      <c r="Q416" s="282"/>
      <c r="R416" s="44"/>
      <c r="S416" s="44"/>
      <c r="T416" s="44"/>
      <c r="U416" s="283"/>
    </row>
    <row r="417" spans="2:21" ht="13.05" customHeight="1">
      <c r="B417" s="282"/>
      <c r="C417" s="44"/>
      <c r="D417" s="44"/>
      <c r="E417" s="44"/>
      <c r="F417" s="288"/>
      <c r="G417" s="282"/>
      <c r="H417" s="44"/>
      <c r="I417" s="44"/>
      <c r="J417" s="44"/>
      <c r="K417" s="288"/>
      <c r="L417" s="282"/>
      <c r="M417" s="44"/>
      <c r="N417" s="44"/>
      <c r="O417" s="44"/>
      <c r="P417" s="288"/>
      <c r="Q417" s="282"/>
      <c r="R417" s="44"/>
      <c r="S417" s="44"/>
      <c r="T417" s="44"/>
      <c r="U417" s="283"/>
    </row>
    <row r="418" spans="2:21" ht="13.05" customHeight="1">
      <c r="B418" s="282"/>
      <c r="C418" s="44"/>
      <c r="D418" s="44"/>
      <c r="E418" s="44"/>
      <c r="F418" s="288"/>
      <c r="G418" s="282"/>
      <c r="H418" s="44"/>
      <c r="I418" s="44"/>
      <c r="J418" s="44"/>
      <c r="K418" s="288"/>
      <c r="L418" s="282"/>
      <c r="M418" s="44"/>
      <c r="N418" s="44"/>
      <c r="O418" s="44"/>
      <c r="P418" s="288"/>
      <c r="Q418" s="282"/>
      <c r="R418" s="44"/>
      <c r="S418" s="44"/>
      <c r="T418" s="44"/>
      <c r="U418" s="283"/>
    </row>
    <row r="419" spans="2:21" ht="13.05" customHeight="1">
      <c r="B419" s="282"/>
      <c r="C419" s="44"/>
      <c r="D419" s="44"/>
      <c r="E419" s="44"/>
      <c r="F419" s="288"/>
      <c r="G419" s="282"/>
      <c r="H419" s="44"/>
      <c r="I419" s="44"/>
      <c r="J419" s="44"/>
      <c r="K419" s="288"/>
      <c r="L419" s="282"/>
      <c r="M419" s="44"/>
      <c r="N419" s="44"/>
      <c r="O419" s="44"/>
      <c r="P419" s="288"/>
      <c r="Q419" s="282"/>
      <c r="R419" s="44"/>
      <c r="S419" s="44"/>
      <c r="T419" s="44"/>
      <c r="U419" s="283"/>
    </row>
    <row r="420" spans="2:21" ht="13.05" customHeight="1">
      <c r="B420" s="282"/>
      <c r="C420" s="44"/>
      <c r="D420" s="44"/>
      <c r="E420" s="44"/>
      <c r="F420" s="288"/>
      <c r="G420" s="282"/>
      <c r="H420" s="44"/>
      <c r="I420" s="44"/>
      <c r="J420" s="44"/>
      <c r="K420" s="288"/>
      <c r="L420" s="282"/>
      <c r="M420" s="44"/>
      <c r="N420" s="44"/>
      <c r="O420" s="44"/>
      <c r="P420" s="288"/>
      <c r="Q420" s="282"/>
      <c r="R420" s="44"/>
      <c r="S420" s="44"/>
      <c r="T420" s="44"/>
      <c r="U420" s="283"/>
    </row>
    <row r="421" spans="2:21" ht="13.05" customHeight="1">
      <c r="B421" s="282"/>
      <c r="C421" s="44"/>
      <c r="D421" s="44"/>
      <c r="E421" s="44"/>
      <c r="F421" s="288"/>
      <c r="G421" s="282"/>
      <c r="H421" s="44"/>
      <c r="I421" s="44"/>
      <c r="J421" s="44"/>
      <c r="K421" s="288"/>
      <c r="L421" s="282"/>
      <c r="M421" s="44"/>
      <c r="N421" s="44"/>
      <c r="O421" s="44"/>
      <c r="P421" s="288"/>
      <c r="Q421" s="282"/>
      <c r="R421" s="44"/>
      <c r="S421" s="44"/>
      <c r="T421" s="44"/>
      <c r="U421" s="283"/>
    </row>
    <row r="422" spans="2:21" ht="13.05" customHeight="1">
      <c r="B422" s="282"/>
      <c r="C422" s="44"/>
      <c r="D422" s="44"/>
      <c r="E422" s="44"/>
      <c r="F422" s="288"/>
      <c r="G422" s="282"/>
      <c r="H422" s="44"/>
      <c r="I422" s="44"/>
      <c r="J422" s="44"/>
      <c r="K422" s="288"/>
      <c r="L422" s="282"/>
      <c r="M422" s="44"/>
      <c r="N422" s="44"/>
      <c r="O422" s="44"/>
      <c r="P422" s="288"/>
      <c r="Q422" s="282"/>
      <c r="R422" s="44"/>
      <c r="S422" s="44"/>
      <c r="T422" s="44"/>
      <c r="U422" s="283"/>
    </row>
    <row r="423" spans="2:21" ht="13.05" customHeight="1">
      <c r="B423" s="282"/>
      <c r="C423" s="44"/>
      <c r="D423" s="44"/>
      <c r="E423" s="44"/>
      <c r="F423" s="288"/>
      <c r="G423" s="282"/>
      <c r="H423" s="44"/>
      <c r="I423" s="44"/>
      <c r="J423" s="44"/>
      <c r="K423" s="288"/>
      <c r="L423" s="282"/>
      <c r="M423" s="44"/>
      <c r="N423" s="44"/>
      <c r="O423" s="44"/>
      <c r="P423" s="288"/>
      <c r="Q423" s="282"/>
      <c r="R423" s="44"/>
      <c r="S423" s="44"/>
      <c r="T423" s="44"/>
      <c r="U423" s="283"/>
    </row>
    <row r="424" spans="2:21" ht="13.05" customHeight="1">
      <c r="B424" s="282"/>
      <c r="C424" s="44"/>
      <c r="D424" s="44"/>
      <c r="E424" s="44"/>
      <c r="F424" s="288"/>
      <c r="G424" s="282"/>
      <c r="H424" s="44"/>
      <c r="I424" s="44"/>
      <c r="J424" s="44"/>
      <c r="K424" s="288"/>
      <c r="L424" s="282"/>
      <c r="M424" s="44"/>
      <c r="N424" s="44"/>
      <c r="O424" s="44"/>
      <c r="P424" s="288"/>
      <c r="Q424" s="282"/>
      <c r="R424" s="44"/>
      <c r="S424" s="44"/>
      <c r="T424" s="44"/>
      <c r="U424" s="283"/>
    </row>
    <row r="425" spans="2:21" ht="13.05" customHeight="1">
      <c r="B425" s="282"/>
      <c r="C425" s="44"/>
      <c r="D425" s="44"/>
      <c r="E425" s="44"/>
      <c r="F425" s="288"/>
      <c r="G425" s="282"/>
      <c r="H425" s="44"/>
      <c r="I425" s="44"/>
      <c r="J425" s="44"/>
      <c r="K425" s="288"/>
      <c r="L425" s="282"/>
      <c r="M425" s="44"/>
      <c r="N425" s="44"/>
      <c r="O425" s="44"/>
      <c r="P425" s="288"/>
      <c r="Q425" s="282"/>
      <c r="R425" s="44"/>
      <c r="S425" s="44"/>
      <c r="T425" s="44"/>
      <c r="U425" s="283"/>
    </row>
    <row r="426" spans="2:21" ht="13.05" customHeight="1">
      <c r="B426" s="282"/>
      <c r="C426" s="44"/>
      <c r="D426" s="44"/>
      <c r="E426" s="44"/>
      <c r="F426" s="288"/>
      <c r="G426" s="282"/>
      <c r="H426" s="44"/>
      <c r="I426" s="44"/>
      <c r="J426" s="44"/>
      <c r="K426" s="288"/>
      <c r="L426" s="282"/>
      <c r="M426" s="44"/>
      <c r="N426" s="44"/>
      <c r="O426" s="44"/>
      <c r="P426" s="288"/>
      <c r="Q426" s="282"/>
      <c r="R426" s="44"/>
      <c r="S426" s="44"/>
      <c r="T426" s="44"/>
      <c r="U426" s="283"/>
    </row>
    <row r="427" spans="2:21" ht="13.05" customHeight="1">
      <c r="B427" s="282"/>
      <c r="C427" s="44"/>
      <c r="D427" s="44"/>
      <c r="E427" s="44"/>
      <c r="F427" s="288"/>
      <c r="G427" s="282"/>
      <c r="H427" s="44"/>
      <c r="I427" s="44"/>
      <c r="J427" s="44"/>
      <c r="K427" s="288"/>
      <c r="L427" s="282"/>
      <c r="M427" s="44"/>
      <c r="N427" s="44"/>
      <c r="O427" s="44"/>
      <c r="P427" s="288"/>
      <c r="Q427" s="282"/>
      <c r="R427" s="44"/>
      <c r="S427" s="44"/>
      <c r="T427" s="44"/>
      <c r="U427" s="283"/>
    </row>
    <row r="428" spans="2:21" ht="13.05" customHeight="1">
      <c r="B428" s="282"/>
      <c r="C428" s="44"/>
      <c r="D428" s="44"/>
      <c r="E428" s="44"/>
      <c r="F428" s="288"/>
      <c r="G428" s="282"/>
      <c r="H428" s="44"/>
      <c r="I428" s="44"/>
      <c r="J428" s="44"/>
      <c r="K428" s="288"/>
      <c r="L428" s="282"/>
      <c r="M428" s="44"/>
      <c r="N428" s="44"/>
      <c r="O428" s="44"/>
      <c r="P428" s="288"/>
      <c r="Q428" s="282"/>
      <c r="R428" s="44"/>
      <c r="S428" s="44"/>
      <c r="T428" s="44"/>
      <c r="U428" s="283"/>
    </row>
    <row r="429" spans="2:21" ht="13.05" customHeight="1">
      <c r="B429" s="282"/>
      <c r="C429" s="44"/>
      <c r="D429" s="44"/>
      <c r="E429" s="44"/>
      <c r="F429" s="288"/>
      <c r="G429" s="282"/>
      <c r="H429" s="44"/>
      <c r="I429" s="44"/>
      <c r="J429" s="44"/>
      <c r="K429" s="288"/>
      <c r="L429" s="282"/>
      <c r="M429" s="44"/>
      <c r="N429" s="44"/>
      <c r="O429" s="44"/>
      <c r="P429" s="288"/>
      <c r="Q429" s="282"/>
      <c r="R429" s="44"/>
      <c r="S429" s="44"/>
      <c r="T429" s="44"/>
      <c r="U429" s="283"/>
    </row>
    <row r="430" spans="2:21" ht="13.05" customHeight="1">
      <c r="B430" s="282"/>
      <c r="C430" s="44"/>
      <c r="D430" s="44"/>
      <c r="E430" s="44"/>
      <c r="F430" s="288"/>
      <c r="G430" s="282"/>
      <c r="H430" s="44"/>
      <c r="I430" s="44"/>
      <c r="J430" s="44"/>
      <c r="K430" s="288"/>
      <c r="L430" s="282"/>
      <c r="M430" s="44"/>
      <c r="N430" s="44"/>
      <c r="O430" s="44"/>
      <c r="P430" s="288"/>
      <c r="Q430" s="282"/>
      <c r="R430" s="44"/>
      <c r="S430" s="44"/>
      <c r="T430" s="44"/>
      <c r="U430" s="283"/>
    </row>
    <row r="431" spans="2:21" ht="13.05" customHeight="1">
      <c r="B431" s="282"/>
      <c r="C431" s="44"/>
      <c r="D431" s="44"/>
      <c r="E431" s="44"/>
      <c r="F431" s="288"/>
      <c r="G431" s="282"/>
      <c r="H431" s="44"/>
      <c r="I431" s="44"/>
      <c r="J431" s="44"/>
      <c r="K431" s="288"/>
      <c r="L431" s="282"/>
      <c r="M431" s="44"/>
      <c r="N431" s="44"/>
      <c r="O431" s="44"/>
      <c r="P431" s="288"/>
      <c r="Q431" s="282"/>
      <c r="R431" s="44"/>
      <c r="S431" s="44"/>
      <c r="T431" s="44"/>
      <c r="U431" s="283"/>
    </row>
    <row r="432" spans="2:21" ht="13.05" customHeight="1">
      <c r="B432" s="282"/>
      <c r="C432" s="44"/>
      <c r="D432" s="44"/>
      <c r="E432" s="44"/>
      <c r="F432" s="288"/>
      <c r="G432" s="282"/>
      <c r="H432" s="44"/>
      <c r="I432" s="44"/>
      <c r="J432" s="44"/>
      <c r="K432" s="288"/>
      <c r="L432" s="282"/>
      <c r="M432" s="44"/>
      <c r="N432" s="44"/>
      <c r="O432" s="44"/>
      <c r="P432" s="288"/>
      <c r="Q432" s="282"/>
      <c r="R432" s="44"/>
      <c r="S432" s="44"/>
      <c r="T432" s="44"/>
      <c r="U432" s="283"/>
    </row>
    <row r="433" spans="2:21" ht="13.05" customHeight="1">
      <c r="B433" s="282"/>
      <c r="C433" s="44"/>
      <c r="D433" s="44"/>
      <c r="E433" s="44"/>
      <c r="F433" s="288"/>
      <c r="G433" s="282"/>
      <c r="H433" s="44"/>
      <c r="I433" s="44"/>
      <c r="J433" s="44"/>
      <c r="K433" s="288"/>
      <c r="L433" s="282"/>
      <c r="M433" s="44"/>
      <c r="N433" s="44"/>
      <c r="O433" s="44"/>
      <c r="P433" s="288"/>
      <c r="Q433" s="282"/>
      <c r="R433" s="44"/>
      <c r="S433" s="44"/>
      <c r="T433" s="44"/>
      <c r="U433" s="283"/>
    </row>
    <row r="434" spans="2:21" ht="13.05" customHeight="1">
      <c r="B434" s="282"/>
      <c r="C434" s="44"/>
      <c r="D434" s="44"/>
      <c r="E434" s="44"/>
      <c r="F434" s="288"/>
      <c r="G434" s="282"/>
      <c r="H434" s="44"/>
      <c r="I434" s="44"/>
      <c r="J434" s="44"/>
      <c r="K434" s="288"/>
      <c r="L434" s="282"/>
      <c r="M434" s="44"/>
      <c r="N434" s="44"/>
      <c r="O434" s="44"/>
      <c r="P434" s="288"/>
      <c r="Q434" s="282"/>
      <c r="R434" s="44"/>
      <c r="S434" s="44"/>
      <c r="T434" s="44"/>
      <c r="U434" s="283"/>
    </row>
    <row r="435" spans="2:21" ht="13.05" customHeight="1">
      <c r="B435" s="282"/>
      <c r="C435" s="44"/>
      <c r="D435" s="44"/>
      <c r="E435" s="44"/>
      <c r="F435" s="288"/>
      <c r="G435" s="282"/>
      <c r="H435" s="44"/>
      <c r="I435" s="44"/>
      <c r="J435" s="44"/>
      <c r="K435" s="288"/>
      <c r="L435" s="282"/>
      <c r="M435" s="44"/>
      <c r="N435" s="44"/>
      <c r="O435" s="44"/>
      <c r="P435" s="288"/>
      <c r="Q435" s="282"/>
      <c r="R435" s="44"/>
      <c r="S435" s="44"/>
      <c r="T435" s="44"/>
      <c r="U435" s="283"/>
    </row>
    <row r="436" spans="2:21" ht="13.05" customHeight="1">
      <c r="B436" s="282"/>
      <c r="C436" s="44"/>
      <c r="D436" s="44"/>
      <c r="E436" s="44"/>
      <c r="F436" s="288"/>
      <c r="G436" s="282"/>
      <c r="H436" s="44"/>
      <c r="I436" s="44"/>
      <c r="J436" s="44"/>
      <c r="K436" s="288"/>
      <c r="L436" s="282"/>
      <c r="M436" s="44"/>
      <c r="N436" s="44"/>
      <c r="O436" s="44"/>
      <c r="P436" s="288"/>
      <c r="Q436" s="282"/>
      <c r="R436" s="44"/>
      <c r="S436" s="44"/>
      <c r="T436" s="44"/>
      <c r="U436" s="283"/>
    </row>
    <row r="437" spans="2:21" ht="13.05" customHeight="1">
      <c r="B437" s="282"/>
      <c r="C437" s="44"/>
      <c r="D437" s="44"/>
      <c r="E437" s="44"/>
      <c r="F437" s="288"/>
      <c r="G437" s="282"/>
      <c r="H437" s="44"/>
      <c r="I437" s="44"/>
      <c r="J437" s="44"/>
      <c r="K437" s="288"/>
      <c r="L437" s="282"/>
      <c r="M437" s="44"/>
      <c r="N437" s="44"/>
      <c r="O437" s="44"/>
      <c r="P437" s="288"/>
      <c r="Q437" s="282"/>
      <c r="R437" s="44"/>
      <c r="S437" s="44"/>
      <c r="T437" s="44"/>
      <c r="U437" s="283"/>
    </row>
    <row r="438" spans="2:21" ht="13.05" customHeight="1">
      <c r="B438" s="282"/>
      <c r="C438" s="44"/>
      <c r="D438" s="44"/>
      <c r="E438" s="44"/>
      <c r="F438" s="288"/>
      <c r="G438" s="282"/>
      <c r="H438" s="44"/>
      <c r="I438" s="44"/>
      <c r="J438" s="44"/>
      <c r="K438" s="288"/>
      <c r="L438" s="282"/>
      <c r="M438" s="44"/>
      <c r="N438" s="44"/>
      <c r="O438" s="44"/>
      <c r="P438" s="288"/>
      <c r="Q438" s="282"/>
      <c r="R438" s="44"/>
      <c r="S438" s="44"/>
      <c r="T438" s="44"/>
      <c r="U438" s="283"/>
    </row>
    <row r="439" spans="2:21" ht="13.05" customHeight="1">
      <c r="B439" s="282"/>
      <c r="C439" s="44"/>
      <c r="D439" s="44"/>
      <c r="E439" s="44"/>
      <c r="F439" s="288"/>
      <c r="G439" s="282"/>
      <c r="H439" s="44"/>
      <c r="I439" s="44"/>
      <c r="J439" s="44"/>
      <c r="K439" s="288"/>
      <c r="L439" s="282"/>
      <c r="M439" s="44"/>
      <c r="N439" s="44"/>
      <c r="O439" s="44"/>
      <c r="P439" s="288"/>
      <c r="Q439" s="282"/>
      <c r="R439" s="44"/>
      <c r="S439" s="44"/>
      <c r="T439" s="44"/>
      <c r="U439" s="283"/>
    </row>
    <row r="440" spans="2:21" ht="13.05" customHeight="1">
      <c r="B440" s="282"/>
      <c r="C440" s="44"/>
      <c r="D440" s="44"/>
      <c r="E440" s="44"/>
      <c r="F440" s="288"/>
      <c r="G440" s="282"/>
      <c r="H440" s="44"/>
      <c r="I440" s="44"/>
      <c r="J440" s="44"/>
      <c r="K440" s="288"/>
      <c r="L440" s="282"/>
      <c r="M440" s="44"/>
      <c r="N440" s="44"/>
      <c r="O440" s="44"/>
      <c r="P440" s="288"/>
      <c r="Q440" s="282"/>
      <c r="R440" s="44"/>
      <c r="S440" s="44"/>
      <c r="T440" s="44"/>
      <c r="U440" s="283"/>
    </row>
    <row r="441" spans="2:21" ht="13.05" customHeight="1">
      <c r="B441" s="282"/>
      <c r="C441" s="44"/>
      <c r="D441" s="44"/>
      <c r="E441" s="44"/>
      <c r="F441" s="288"/>
      <c r="G441" s="282"/>
      <c r="H441" s="44"/>
      <c r="I441" s="44"/>
      <c r="J441" s="44"/>
      <c r="K441" s="288"/>
      <c r="L441" s="282"/>
      <c r="M441" s="44"/>
      <c r="N441" s="44"/>
      <c r="O441" s="44"/>
      <c r="P441" s="288"/>
      <c r="Q441" s="282"/>
      <c r="R441" s="44"/>
      <c r="S441" s="44"/>
      <c r="T441" s="44"/>
      <c r="U441" s="283"/>
    </row>
    <row r="442" spans="2:21" ht="13.05" customHeight="1">
      <c r="B442" s="282"/>
      <c r="C442" s="44"/>
      <c r="D442" s="44"/>
      <c r="E442" s="44"/>
      <c r="F442" s="288"/>
      <c r="G442" s="282"/>
      <c r="H442" s="44"/>
      <c r="I442" s="44"/>
      <c r="J442" s="44"/>
      <c r="K442" s="288"/>
      <c r="L442" s="282"/>
      <c r="M442" s="44"/>
      <c r="N442" s="44"/>
      <c r="O442" s="44"/>
      <c r="P442" s="288"/>
      <c r="Q442" s="282"/>
      <c r="R442" s="44"/>
      <c r="S442" s="44"/>
      <c r="T442" s="44"/>
      <c r="U442" s="283"/>
    </row>
    <row r="443" spans="2:21" ht="13.05" customHeight="1">
      <c r="B443" s="282"/>
      <c r="C443" s="44"/>
      <c r="D443" s="44"/>
      <c r="E443" s="44"/>
      <c r="F443" s="288"/>
      <c r="G443" s="282"/>
      <c r="H443" s="44"/>
      <c r="I443" s="44"/>
      <c r="J443" s="44"/>
      <c r="K443" s="288"/>
      <c r="L443" s="282"/>
      <c r="M443" s="44"/>
      <c r="N443" s="44"/>
      <c r="O443" s="44"/>
      <c r="P443" s="288"/>
      <c r="Q443" s="282"/>
      <c r="R443" s="44"/>
      <c r="S443" s="44"/>
      <c r="T443" s="44"/>
      <c r="U443" s="283"/>
    </row>
    <row r="444" spans="2:21" ht="13.05" customHeight="1">
      <c r="B444" s="282"/>
      <c r="C444" s="44"/>
      <c r="D444" s="44"/>
      <c r="E444" s="44"/>
      <c r="F444" s="288"/>
      <c r="G444" s="282"/>
      <c r="H444" s="44"/>
      <c r="I444" s="44"/>
      <c r="J444" s="44"/>
      <c r="K444" s="288"/>
      <c r="L444" s="282"/>
      <c r="M444" s="44"/>
      <c r="N444" s="44"/>
      <c r="O444" s="44"/>
      <c r="P444" s="288"/>
      <c r="Q444" s="282"/>
      <c r="R444" s="44"/>
      <c r="S444" s="44"/>
      <c r="T444" s="44"/>
      <c r="U444" s="283"/>
    </row>
    <row r="445" spans="2:21" ht="13.05" customHeight="1">
      <c r="B445" s="282"/>
      <c r="C445" s="44"/>
      <c r="D445" s="44"/>
      <c r="E445" s="44"/>
      <c r="F445" s="288"/>
      <c r="G445" s="282"/>
      <c r="H445" s="44"/>
      <c r="I445" s="44"/>
      <c r="J445" s="44"/>
      <c r="K445" s="288"/>
      <c r="L445" s="282"/>
      <c r="M445" s="44"/>
      <c r="N445" s="44"/>
      <c r="O445" s="44"/>
      <c r="P445" s="288"/>
      <c r="Q445" s="282"/>
      <c r="R445" s="44"/>
      <c r="S445" s="44"/>
      <c r="T445" s="44"/>
      <c r="U445" s="283"/>
    </row>
    <row r="446" spans="2:21" ht="13.05" customHeight="1">
      <c r="B446" s="282"/>
      <c r="C446" s="44"/>
      <c r="D446" s="44"/>
      <c r="E446" s="44"/>
      <c r="F446" s="288"/>
      <c r="G446" s="282"/>
      <c r="H446" s="44"/>
      <c r="I446" s="44"/>
      <c r="J446" s="44"/>
      <c r="K446" s="288"/>
      <c r="L446" s="282"/>
      <c r="M446" s="44"/>
      <c r="N446" s="44"/>
      <c r="O446" s="44"/>
      <c r="P446" s="288"/>
      <c r="Q446" s="282"/>
      <c r="R446" s="44"/>
      <c r="S446" s="44"/>
      <c r="T446" s="44"/>
      <c r="U446" s="283"/>
    </row>
    <row r="447" spans="2:21" ht="13.05" customHeight="1">
      <c r="B447" s="282"/>
      <c r="C447" s="44"/>
      <c r="D447" s="44"/>
      <c r="E447" s="44"/>
      <c r="F447" s="288"/>
      <c r="G447" s="282"/>
      <c r="H447" s="44"/>
      <c r="I447" s="44"/>
      <c r="J447" s="44"/>
      <c r="K447" s="288"/>
      <c r="L447" s="282"/>
      <c r="M447" s="44"/>
      <c r="N447" s="44"/>
      <c r="O447" s="44"/>
      <c r="P447" s="288"/>
      <c r="Q447" s="282"/>
      <c r="R447" s="44"/>
      <c r="S447" s="44"/>
      <c r="T447" s="44"/>
      <c r="U447" s="283"/>
    </row>
    <row r="448" spans="2:21" ht="13.05" customHeight="1">
      <c r="B448" s="282"/>
      <c r="C448" s="44"/>
      <c r="D448" s="44"/>
      <c r="E448" s="44"/>
      <c r="F448" s="288"/>
      <c r="G448" s="282"/>
      <c r="H448" s="44"/>
      <c r="I448" s="44"/>
      <c r="J448" s="44"/>
      <c r="K448" s="288"/>
      <c r="L448" s="282"/>
      <c r="M448" s="44"/>
      <c r="N448" s="44"/>
      <c r="O448" s="44"/>
      <c r="P448" s="288"/>
      <c r="Q448" s="282"/>
      <c r="R448" s="44"/>
      <c r="S448" s="44"/>
      <c r="T448" s="44"/>
      <c r="U448" s="283"/>
    </row>
    <row r="449" spans="2:21" ht="13.05" customHeight="1">
      <c r="B449" s="282"/>
      <c r="C449" s="44"/>
      <c r="D449" s="44"/>
      <c r="E449" s="44"/>
      <c r="F449" s="288"/>
      <c r="G449" s="282"/>
      <c r="H449" s="44"/>
      <c r="I449" s="44"/>
      <c r="J449" s="44"/>
      <c r="K449" s="288"/>
      <c r="L449" s="282"/>
      <c r="M449" s="44"/>
      <c r="N449" s="44"/>
      <c r="O449" s="44"/>
      <c r="P449" s="288"/>
      <c r="Q449" s="282"/>
      <c r="R449" s="44"/>
      <c r="S449" s="44"/>
      <c r="T449" s="44"/>
      <c r="U449" s="283"/>
    </row>
    <row r="450" spans="2:21" ht="13.05" customHeight="1">
      <c r="B450" s="282"/>
      <c r="C450" s="44"/>
      <c r="D450" s="44"/>
      <c r="E450" s="44"/>
      <c r="F450" s="288"/>
      <c r="G450" s="282"/>
      <c r="H450" s="44"/>
      <c r="I450" s="44"/>
      <c r="J450" s="44"/>
      <c r="K450" s="288"/>
      <c r="L450" s="282"/>
      <c r="M450" s="44"/>
      <c r="N450" s="44"/>
      <c r="O450" s="44"/>
      <c r="P450" s="288"/>
      <c r="Q450" s="282"/>
      <c r="R450" s="44"/>
      <c r="S450" s="44"/>
      <c r="T450" s="44"/>
      <c r="U450" s="283"/>
    </row>
    <row r="451" spans="2:21" ht="13.05" customHeight="1">
      <c r="B451" s="282"/>
      <c r="C451" s="44"/>
      <c r="D451" s="44"/>
      <c r="E451" s="44"/>
      <c r="F451" s="288"/>
      <c r="G451" s="282"/>
      <c r="H451" s="44"/>
      <c r="I451" s="44"/>
      <c r="J451" s="44"/>
      <c r="K451" s="288"/>
      <c r="L451" s="282"/>
      <c r="M451" s="44"/>
      <c r="N451" s="44"/>
      <c r="O451" s="44"/>
      <c r="P451" s="288"/>
      <c r="Q451" s="282"/>
      <c r="R451" s="44"/>
      <c r="S451" s="44"/>
      <c r="T451" s="44"/>
      <c r="U451" s="283"/>
    </row>
    <row r="452" spans="2:21" ht="13.05" customHeight="1">
      <c r="B452" s="282"/>
      <c r="C452" s="44"/>
      <c r="D452" s="44"/>
      <c r="E452" s="44"/>
      <c r="F452" s="288"/>
      <c r="G452" s="282"/>
      <c r="H452" s="44"/>
      <c r="I452" s="44"/>
      <c r="J452" s="44"/>
      <c r="K452" s="288"/>
      <c r="L452" s="282"/>
      <c r="M452" s="44"/>
      <c r="N452" s="44"/>
      <c r="O452" s="44"/>
      <c r="P452" s="288"/>
      <c r="Q452" s="282"/>
      <c r="R452" s="44"/>
      <c r="S452" s="44"/>
      <c r="T452" s="44"/>
      <c r="U452" s="283"/>
    </row>
    <row r="453" spans="2:21" ht="13.05" customHeight="1">
      <c r="B453" s="282"/>
      <c r="C453" s="44"/>
      <c r="D453" s="44"/>
      <c r="E453" s="44"/>
      <c r="F453" s="288"/>
      <c r="G453" s="282"/>
      <c r="H453" s="44"/>
      <c r="I453" s="44"/>
      <c r="J453" s="44"/>
      <c r="K453" s="288"/>
      <c r="L453" s="282"/>
      <c r="M453" s="44"/>
      <c r="N453" s="44"/>
      <c r="O453" s="44"/>
      <c r="P453" s="288"/>
      <c r="Q453" s="282"/>
      <c r="R453" s="44"/>
      <c r="S453" s="44"/>
      <c r="T453" s="44"/>
      <c r="U453" s="283"/>
    </row>
    <row r="454" spans="2:21" ht="13.05" customHeight="1">
      <c r="B454" s="282"/>
      <c r="C454" s="44"/>
      <c r="D454" s="44"/>
      <c r="E454" s="44"/>
      <c r="F454" s="288"/>
      <c r="G454" s="282"/>
      <c r="H454" s="44"/>
      <c r="I454" s="44"/>
      <c r="J454" s="44"/>
      <c r="K454" s="288"/>
      <c r="L454" s="282"/>
      <c r="M454" s="44"/>
      <c r="N454" s="44"/>
      <c r="O454" s="44"/>
      <c r="P454" s="288"/>
      <c r="Q454" s="282"/>
      <c r="R454" s="44"/>
      <c r="S454" s="44"/>
      <c r="T454" s="44"/>
      <c r="U454" s="283"/>
    </row>
    <row r="455" spans="2:21" ht="13.05" customHeight="1">
      <c r="B455" s="282"/>
      <c r="C455" s="44"/>
      <c r="D455" s="44"/>
      <c r="E455" s="44"/>
      <c r="F455" s="288"/>
      <c r="G455" s="282"/>
      <c r="H455" s="44"/>
      <c r="I455" s="44"/>
      <c r="J455" s="44"/>
      <c r="K455" s="288"/>
      <c r="L455" s="282"/>
      <c r="M455" s="44"/>
      <c r="N455" s="44"/>
      <c r="O455" s="44"/>
      <c r="P455" s="288"/>
      <c r="Q455" s="282"/>
      <c r="R455" s="44"/>
      <c r="S455" s="44"/>
      <c r="T455" s="44"/>
      <c r="U455" s="283"/>
    </row>
    <row r="456" spans="2:21" ht="13.05" customHeight="1">
      <c r="B456" s="282"/>
      <c r="C456" s="44"/>
      <c r="D456" s="44"/>
      <c r="E456" s="44"/>
      <c r="F456" s="288"/>
      <c r="G456" s="282"/>
      <c r="H456" s="44"/>
      <c r="I456" s="44"/>
      <c r="J456" s="44"/>
      <c r="K456" s="288"/>
      <c r="L456" s="282"/>
      <c r="M456" s="44"/>
      <c r="N456" s="44"/>
      <c r="O456" s="44"/>
      <c r="P456" s="288"/>
      <c r="Q456" s="282"/>
      <c r="R456" s="44"/>
      <c r="S456" s="44"/>
      <c r="T456" s="44"/>
      <c r="U456" s="283"/>
    </row>
    <row r="457" spans="2:21" ht="13.05" customHeight="1">
      <c r="B457" s="282"/>
      <c r="C457" s="44"/>
      <c r="D457" s="44"/>
      <c r="E457" s="44"/>
      <c r="F457" s="288"/>
      <c r="G457" s="282"/>
      <c r="H457" s="44"/>
      <c r="I457" s="44"/>
      <c r="J457" s="44"/>
      <c r="K457" s="288"/>
      <c r="L457" s="282"/>
      <c r="M457" s="44"/>
      <c r="N457" s="44"/>
      <c r="O457" s="44"/>
      <c r="P457" s="288"/>
      <c r="Q457" s="282"/>
      <c r="R457" s="44"/>
      <c r="S457" s="44"/>
      <c r="T457" s="44"/>
      <c r="U457" s="283"/>
    </row>
    <row r="458" spans="2:21" ht="13.05" customHeight="1">
      <c r="B458" s="282"/>
      <c r="C458" s="44"/>
      <c r="D458" s="44"/>
      <c r="E458" s="44"/>
      <c r="F458" s="288"/>
      <c r="G458" s="282"/>
      <c r="H458" s="44"/>
      <c r="I458" s="44"/>
      <c r="J458" s="44"/>
      <c r="K458" s="288"/>
      <c r="L458" s="282"/>
      <c r="M458" s="44"/>
      <c r="N458" s="44"/>
      <c r="O458" s="44"/>
      <c r="P458" s="288"/>
      <c r="Q458" s="282"/>
      <c r="R458" s="44"/>
      <c r="S458" s="44"/>
      <c r="T458" s="44"/>
      <c r="U458" s="283"/>
    </row>
    <row r="459" spans="2:21" ht="13.05" customHeight="1">
      <c r="B459" s="282"/>
      <c r="C459" s="44"/>
      <c r="D459" s="44"/>
      <c r="E459" s="44"/>
      <c r="F459" s="288"/>
      <c r="G459" s="282"/>
      <c r="H459" s="44"/>
      <c r="I459" s="44"/>
      <c r="J459" s="44"/>
      <c r="K459" s="288"/>
      <c r="L459" s="282"/>
      <c r="M459" s="44"/>
      <c r="N459" s="44"/>
      <c r="O459" s="44"/>
      <c r="P459" s="288"/>
      <c r="Q459" s="282"/>
      <c r="R459" s="44"/>
      <c r="S459" s="44"/>
      <c r="T459" s="44"/>
      <c r="U459" s="283"/>
    </row>
    <row r="460" spans="2:21" ht="13.05" customHeight="1">
      <c r="B460" s="282"/>
      <c r="C460" s="44"/>
      <c r="D460" s="44"/>
      <c r="E460" s="44"/>
      <c r="F460" s="288"/>
      <c r="G460" s="282"/>
      <c r="H460" s="44"/>
      <c r="I460" s="44"/>
      <c r="J460" s="44"/>
      <c r="K460" s="288"/>
      <c r="L460" s="282"/>
      <c r="M460" s="44"/>
      <c r="N460" s="44"/>
      <c r="O460" s="44"/>
      <c r="P460" s="288"/>
      <c r="Q460" s="282"/>
      <c r="R460" s="44"/>
      <c r="S460" s="44"/>
      <c r="T460" s="44"/>
      <c r="U460" s="283"/>
    </row>
    <row r="461" spans="2:21" ht="13.05" customHeight="1">
      <c r="B461" s="282"/>
      <c r="C461" s="44"/>
      <c r="D461" s="44"/>
      <c r="E461" s="44"/>
      <c r="F461" s="288"/>
      <c r="G461" s="282"/>
      <c r="H461" s="44"/>
      <c r="I461" s="44"/>
      <c r="J461" s="44"/>
      <c r="K461" s="288"/>
      <c r="L461" s="282"/>
      <c r="M461" s="44"/>
      <c r="N461" s="44"/>
      <c r="O461" s="44"/>
      <c r="P461" s="288"/>
      <c r="Q461" s="282"/>
      <c r="R461" s="44"/>
      <c r="S461" s="44"/>
      <c r="T461" s="44"/>
      <c r="U461" s="283"/>
    </row>
    <row r="462" spans="2:21" ht="13.05" customHeight="1">
      <c r="B462" s="282"/>
      <c r="C462" s="44"/>
      <c r="D462" s="44"/>
      <c r="E462" s="44"/>
      <c r="F462" s="288"/>
      <c r="G462" s="282"/>
      <c r="H462" s="44"/>
      <c r="I462" s="44"/>
      <c r="J462" s="44"/>
      <c r="K462" s="288"/>
      <c r="L462" s="282"/>
      <c r="M462" s="44"/>
      <c r="N462" s="44"/>
      <c r="O462" s="44"/>
      <c r="P462" s="288"/>
      <c r="Q462" s="282"/>
      <c r="R462" s="44"/>
      <c r="S462" s="44"/>
      <c r="T462" s="44"/>
      <c r="U462" s="283"/>
    </row>
    <row r="463" spans="2:21" ht="13.05" customHeight="1">
      <c r="B463" s="282"/>
      <c r="C463" s="44"/>
      <c r="D463" s="44"/>
      <c r="E463" s="44"/>
      <c r="F463" s="288"/>
      <c r="G463" s="282"/>
      <c r="H463" s="44"/>
      <c r="I463" s="44"/>
      <c r="J463" s="44"/>
      <c r="K463" s="288"/>
      <c r="L463" s="282"/>
      <c r="M463" s="44"/>
      <c r="N463" s="44"/>
      <c r="O463" s="44"/>
      <c r="P463" s="288"/>
      <c r="Q463" s="282"/>
      <c r="R463" s="44"/>
      <c r="S463" s="44"/>
      <c r="T463" s="44"/>
      <c r="U463" s="283"/>
    </row>
    <row r="464" spans="2:21" ht="13.05" customHeight="1">
      <c r="B464" s="282"/>
      <c r="C464" s="44"/>
      <c r="D464" s="44"/>
      <c r="E464" s="44"/>
      <c r="F464" s="288"/>
      <c r="G464" s="282"/>
      <c r="H464" s="44"/>
      <c r="I464" s="44"/>
      <c r="J464" s="44"/>
      <c r="K464" s="288"/>
      <c r="L464" s="282"/>
      <c r="M464" s="44"/>
      <c r="N464" s="44"/>
      <c r="O464" s="44"/>
      <c r="P464" s="288"/>
      <c r="Q464" s="282"/>
      <c r="R464" s="44"/>
      <c r="S464" s="44"/>
      <c r="T464" s="44"/>
      <c r="U464" s="283"/>
    </row>
    <row r="465" spans="2:21" ht="13.05" customHeight="1">
      <c r="B465" s="282"/>
      <c r="C465" s="44"/>
      <c r="D465" s="44"/>
      <c r="E465" s="44"/>
      <c r="F465" s="288"/>
      <c r="G465" s="282"/>
      <c r="H465" s="44"/>
      <c r="I465" s="44"/>
      <c r="J465" s="44"/>
      <c r="K465" s="288"/>
      <c r="L465" s="282"/>
      <c r="M465" s="44"/>
      <c r="N465" s="44"/>
      <c r="O465" s="44"/>
      <c r="P465" s="288"/>
      <c r="Q465" s="282"/>
      <c r="R465" s="44"/>
      <c r="S465" s="44"/>
      <c r="T465" s="44"/>
      <c r="U465" s="283"/>
    </row>
    <row r="466" spans="2:21" ht="13.05" customHeight="1">
      <c r="B466" s="282"/>
      <c r="C466" s="44"/>
      <c r="D466" s="44"/>
      <c r="E466" s="44"/>
      <c r="F466" s="288"/>
      <c r="G466" s="282"/>
      <c r="H466" s="44"/>
      <c r="I466" s="44"/>
      <c r="J466" s="44"/>
      <c r="K466" s="288"/>
      <c r="L466" s="282"/>
      <c r="M466" s="44"/>
      <c r="N466" s="44"/>
      <c r="O466" s="44"/>
      <c r="P466" s="288"/>
      <c r="Q466" s="282"/>
      <c r="R466" s="44"/>
      <c r="S466" s="44"/>
      <c r="T466" s="44"/>
      <c r="U466" s="283"/>
    </row>
    <row r="467" spans="2:21" ht="13.05" customHeight="1">
      <c r="B467" s="282"/>
      <c r="C467" s="44"/>
      <c r="D467" s="44"/>
      <c r="E467" s="44"/>
      <c r="F467" s="288"/>
      <c r="G467" s="282"/>
      <c r="H467" s="44"/>
      <c r="I467" s="44"/>
      <c r="J467" s="44"/>
      <c r="K467" s="288"/>
      <c r="L467" s="282"/>
      <c r="M467" s="44"/>
      <c r="N467" s="44"/>
      <c r="O467" s="44"/>
      <c r="P467" s="288"/>
      <c r="Q467" s="282"/>
      <c r="R467" s="44"/>
      <c r="S467" s="44"/>
      <c r="T467" s="44"/>
      <c r="U467" s="283"/>
    </row>
    <row r="468" spans="2:21" ht="13.05" customHeight="1">
      <c r="B468" s="282"/>
      <c r="C468" s="44"/>
      <c r="D468" s="44"/>
      <c r="E468" s="44"/>
      <c r="F468" s="288"/>
      <c r="G468" s="282"/>
      <c r="H468" s="44"/>
      <c r="I468" s="44"/>
      <c r="J468" s="44"/>
      <c r="K468" s="288"/>
      <c r="L468" s="282"/>
      <c r="M468" s="44"/>
      <c r="N468" s="44"/>
      <c r="O468" s="44"/>
      <c r="P468" s="288"/>
      <c r="Q468" s="282"/>
      <c r="R468" s="44"/>
      <c r="S468" s="44"/>
      <c r="T468" s="44"/>
      <c r="U468" s="283"/>
    </row>
    <row r="469" spans="2:21" ht="13.05" customHeight="1">
      <c r="B469" s="282"/>
      <c r="C469" s="44"/>
      <c r="D469" s="44"/>
      <c r="E469" s="44"/>
      <c r="F469" s="288"/>
      <c r="G469" s="282"/>
      <c r="H469" s="44"/>
      <c r="I469" s="44"/>
      <c r="J469" s="44"/>
      <c r="K469" s="288"/>
      <c r="L469" s="282"/>
      <c r="M469" s="44"/>
      <c r="N469" s="44"/>
      <c r="O469" s="44"/>
      <c r="P469" s="288"/>
      <c r="Q469" s="282"/>
      <c r="R469" s="44"/>
      <c r="S469" s="44"/>
      <c r="T469" s="44"/>
      <c r="U469" s="283"/>
    </row>
    <row r="470" spans="2:21" ht="13.05" customHeight="1">
      <c r="B470" s="282"/>
      <c r="C470" s="44"/>
      <c r="D470" s="44"/>
      <c r="E470" s="44"/>
      <c r="F470" s="288"/>
      <c r="G470" s="282"/>
      <c r="H470" s="44"/>
      <c r="I470" s="44"/>
      <c r="J470" s="44"/>
      <c r="K470" s="288"/>
      <c r="L470" s="282"/>
      <c r="M470" s="44"/>
      <c r="N470" s="44"/>
      <c r="O470" s="44"/>
      <c r="P470" s="288"/>
      <c r="Q470" s="282"/>
      <c r="R470" s="44"/>
      <c r="S470" s="44"/>
      <c r="T470" s="44"/>
      <c r="U470" s="283"/>
    </row>
    <row r="471" spans="2:21" ht="13.05" customHeight="1">
      <c r="B471" s="282"/>
      <c r="C471" s="44"/>
      <c r="D471" s="44"/>
      <c r="E471" s="44"/>
      <c r="F471" s="288"/>
      <c r="G471" s="282"/>
      <c r="H471" s="44"/>
      <c r="I471" s="44"/>
      <c r="J471" s="44"/>
      <c r="K471" s="288"/>
      <c r="L471" s="282"/>
      <c r="M471" s="44"/>
      <c r="N471" s="44"/>
      <c r="O471" s="44"/>
      <c r="P471" s="288"/>
      <c r="Q471" s="282"/>
      <c r="R471" s="44"/>
      <c r="S471" s="44"/>
      <c r="T471" s="44"/>
      <c r="U471" s="283"/>
    </row>
    <row r="472" spans="2:21" ht="13.05" customHeight="1">
      <c r="B472" s="282"/>
      <c r="C472" s="44"/>
      <c r="D472" s="44"/>
      <c r="E472" s="44"/>
      <c r="F472" s="288"/>
      <c r="G472" s="282"/>
      <c r="H472" s="44"/>
      <c r="I472" s="44"/>
      <c r="J472" s="44"/>
      <c r="K472" s="288"/>
      <c r="L472" s="282"/>
      <c r="M472" s="44"/>
      <c r="N472" s="44"/>
      <c r="O472" s="44"/>
      <c r="P472" s="288"/>
      <c r="Q472" s="282"/>
      <c r="R472" s="44"/>
      <c r="S472" s="44"/>
      <c r="T472" s="44"/>
      <c r="U472" s="283"/>
    </row>
    <row r="473" spans="2:21" ht="13.05" customHeight="1">
      <c r="B473" s="282"/>
      <c r="C473" s="44"/>
      <c r="D473" s="44"/>
      <c r="E473" s="44"/>
      <c r="F473" s="288"/>
      <c r="G473" s="282"/>
      <c r="H473" s="44"/>
      <c r="I473" s="44"/>
      <c r="J473" s="44"/>
      <c r="K473" s="288"/>
      <c r="L473" s="282"/>
      <c r="M473" s="44"/>
      <c r="N473" s="44"/>
      <c r="O473" s="44"/>
      <c r="P473" s="288"/>
      <c r="Q473" s="282"/>
      <c r="R473" s="44"/>
      <c r="S473" s="44"/>
      <c r="T473" s="44"/>
      <c r="U473" s="283"/>
    </row>
    <row r="474" spans="2:21" ht="13.05" customHeight="1">
      <c r="B474" s="282"/>
      <c r="C474" s="44"/>
      <c r="D474" s="44"/>
      <c r="E474" s="44"/>
      <c r="F474" s="288"/>
      <c r="G474" s="282"/>
      <c r="H474" s="44"/>
      <c r="I474" s="44"/>
      <c r="J474" s="44"/>
      <c r="K474" s="288"/>
      <c r="L474" s="282"/>
      <c r="M474" s="44"/>
      <c r="N474" s="44"/>
      <c r="O474" s="44"/>
      <c r="P474" s="288"/>
      <c r="Q474" s="282"/>
      <c r="R474" s="44"/>
      <c r="S474" s="44"/>
      <c r="T474" s="44"/>
      <c r="U474" s="283"/>
    </row>
    <row r="475" spans="2:21" ht="13.05" customHeight="1">
      <c r="B475" s="282"/>
      <c r="C475" s="44"/>
      <c r="D475" s="44"/>
      <c r="E475" s="44"/>
      <c r="F475" s="288"/>
      <c r="G475" s="282"/>
      <c r="H475" s="44"/>
      <c r="I475" s="44"/>
      <c r="J475" s="44"/>
      <c r="K475" s="288"/>
      <c r="L475" s="282"/>
      <c r="M475" s="44"/>
      <c r="N475" s="44"/>
      <c r="O475" s="44"/>
      <c r="P475" s="288"/>
      <c r="Q475" s="282"/>
      <c r="R475" s="44"/>
      <c r="S475" s="44"/>
      <c r="T475" s="44"/>
      <c r="U475" s="283"/>
    </row>
    <row r="476" spans="2:21" ht="13.05" customHeight="1">
      <c r="B476" s="282"/>
      <c r="C476" s="44"/>
      <c r="D476" s="44"/>
      <c r="E476" s="44"/>
      <c r="F476" s="288"/>
      <c r="G476" s="282"/>
      <c r="H476" s="44"/>
      <c r="I476" s="44"/>
      <c r="J476" s="44"/>
      <c r="K476" s="288"/>
      <c r="L476" s="282"/>
      <c r="M476" s="44"/>
      <c r="N476" s="44"/>
      <c r="O476" s="44"/>
      <c r="P476" s="288"/>
      <c r="Q476" s="282"/>
      <c r="R476" s="44"/>
      <c r="S476" s="44"/>
      <c r="T476" s="44"/>
      <c r="U476" s="283"/>
    </row>
    <row r="477" spans="2:21" ht="13.05" customHeight="1">
      <c r="B477" s="282"/>
      <c r="C477" s="44"/>
      <c r="D477" s="44"/>
      <c r="E477" s="44"/>
      <c r="F477" s="288"/>
      <c r="G477" s="282"/>
      <c r="H477" s="44"/>
      <c r="I477" s="44"/>
      <c r="J477" s="44"/>
      <c r="K477" s="288"/>
      <c r="L477" s="282"/>
      <c r="M477" s="44"/>
      <c r="N477" s="44"/>
      <c r="O477" s="44"/>
      <c r="P477" s="288"/>
      <c r="Q477" s="282"/>
      <c r="R477" s="44"/>
      <c r="S477" s="44"/>
      <c r="T477" s="44"/>
      <c r="U477" s="283"/>
    </row>
    <row r="478" spans="2:21" ht="13.05" customHeight="1">
      <c r="B478" s="282"/>
      <c r="C478" s="44"/>
      <c r="D478" s="44"/>
      <c r="E478" s="44"/>
      <c r="F478" s="288"/>
      <c r="G478" s="282"/>
      <c r="H478" s="44"/>
      <c r="I478" s="44"/>
      <c r="J478" s="44"/>
      <c r="K478" s="288"/>
      <c r="L478" s="282"/>
      <c r="M478" s="44"/>
      <c r="N478" s="44"/>
      <c r="O478" s="44"/>
      <c r="P478" s="288"/>
      <c r="Q478" s="282"/>
      <c r="R478" s="44"/>
      <c r="S478" s="44"/>
      <c r="T478" s="44"/>
      <c r="U478" s="283"/>
    </row>
    <row r="479" spans="2:21" ht="13.05" customHeight="1">
      <c r="B479" s="282"/>
      <c r="C479" s="44"/>
      <c r="D479" s="44"/>
      <c r="E479" s="44"/>
      <c r="F479" s="288"/>
      <c r="G479" s="282"/>
      <c r="H479" s="44"/>
      <c r="I479" s="44"/>
      <c r="J479" s="44"/>
      <c r="K479" s="288"/>
      <c r="L479" s="282"/>
      <c r="M479" s="44"/>
      <c r="N479" s="44"/>
      <c r="O479" s="44"/>
      <c r="P479" s="288"/>
      <c r="Q479" s="282"/>
      <c r="R479" s="44"/>
      <c r="S479" s="44"/>
      <c r="T479" s="44"/>
      <c r="U479" s="283"/>
    </row>
    <row r="480" spans="2:21" ht="13.05" customHeight="1">
      <c r="B480" s="282"/>
      <c r="C480" s="44"/>
      <c r="D480" s="44"/>
      <c r="E480" s="44"/>
      <c r="F480" s="288"/>
      <c r="G480" s="282"/>
      <c r="H480" s="44"/>
      <c r="I480" s="44"/>
      <c r="J480" s="44"/>
      <c r="K480" s="288"/>
      <c r="L480" s="282"/>
      <c r="M480" s="44"/>
      <c r="N480" s="44"/>
      <c r="O480" s="44"/>
      <c r="P480" s="288"/>
      <c r="Q480" s="282"/>
      <c r="R480" s="44"/>
      <c r="S480" s="44"/>
      <c r="T480" s="44"/>
      <c r="U480" s="283"/>
    </row>
    <row r="481" spans="2:21" ht="13.05" customHeight="1">
      <c r="B481" s="282"/>
      <c r="C481" s="44"/>
      <c r="D481" s="44"/>
      <c r="E481" s="44"/>
      <c r="F481" s="288"/>
      <c r="G481" s="282"/>
      <c r="H481" s="44"/>
      <c r="I481" s="44"/>
      <c r="J481" s="44"/>
      <c r="K481" s="288"/>
      <c r="L481" s="282"/>
      <c r="M481" s="44"/>
      <c r="N481" s="44"/>
      <c r="O481" s="44"/>
      <c r="P481" s="288"/>
      <c r="Q481" s="282"/>
      <c r="R481" s="44"/>
      <c r="S481" s="44"/>
      <c r="T481" s="44"/>
      <c r="U481" s="283"/>
    </row>
    <row r="482" spans="2:21" ht="13.05" customHeight="1">
      <c r="B482" s="282"/>
      <c r="C482" s="44"/>
      <c r="D482" s="44"/>
      <c r="E482" s="44"/>
      <c r="F482" s="288"/>
      <c r="G482" s="282"/>
      <c r="H482" s="44"/>
      <c r="I482" s="44"/>
      <c r="J482" s="44"/>
      <c r="K482" s="288"/>
      <c r="L482" s="282"/>
      <c r="M482" s="44"/>
      <c r="N482" s="44"/>
      <c r="O482" s="44"/>
      <c r="P482" s="288"/>
      <c r="Q482" s="282"/>
      <c r="R482" s="44"/>
      <c r="S482" s="44"/>
      <c r="T482" s="44"/>
      <c r="U482" s="283"/>
    </row>
    <row r="483" spans="2:21" ht="13.05" customHeight="1">
      <c r="B483" s="282"/>
      <c r="C483" s="44"/>
      <c r="D483" s="44"/>
      <c r="E483" s="44"/>
      <c r="F483" s="288"/>
      <c r="G483" s="282"/>
      <c r="H483" s="44"/>
      <c r="I483" s="44"/>
      <c r="J483" s="44"/>
      <c r="K483" s="288"/>
      <c r="L483" s="282"/>
      <c r="M483" s="44"/>
      <c r="N483" s="44"/>
      <c r="O483" s="44"/>
      <c r="P483" s="288"/>
      <c r="Q483" s="282"/>
      <c r="R483" s="44"/>
      <c r="S483" s="44"/>
      <c r="T483" s="44"/>
      <c r="U483" s="283"/>
    </row>
    <row r="484" spans="2:21" ht="13.05" customHeight="1">
      <c r="B484" s="282"/>
      <c r="C484" s="44"/>
      <c r="D484" s="44"/>
      <c r="E484" s="44"/>
      <c r="F484" s="288"/>
      <c r="G484" s="282"/>
      <c r="H484" s="44"/>
      <c r="I484" s="44"/>
      <c r="J484" s="44"/>
      <c r="K484" s="288"/>
      <c r="L484" s="282"/>
      <c r="M484" s="44"/>
      <c r="N484" s="44"/>
      <c r="O484" s="44"/>
      <c r="P484" s="288"/>
      <c r="Q484" s="282"/>
      <c r="R484" s="44"/>
      <c r="S484" s="44"/>
      <c r="T484" s="44"/>
      <c r="U484" s="283"/>
    </row>
    <row r="485" spans="2:21" ht="13.05" customHeight="1">
      <c r="B485" s="282"/>
      <c r="C485" s="44"/>
      <c r="D485" s="44"/>
      <c r="E485" s="44"/>
      <c r="F485" s="288"/>
      <c r="G485" s="282"/>
      <c r="H485" s="44"/>
      <c r="I485" s="44"/>
      <c r="J485" s="44"/>
      <c r="K485" s="288"/>
      <c r="L485" s="282"/>
      <c r="M485" s="44"/>
      <c r="N485" s="44"/>
      <c r="O485" s="44"/>
      <c r="P485" s="288"/>
      <c r="Q485" s="282"/>
      <c r="R485" s="44"/>
      <c r="S485" s="44"/>
      <c r="T485" s="44"/>
      <c r="U485" s="283"/>
    </row>
    <row r="486" spans="2:21" ht="13.05" customHeight="1">
      <c r="B486" s="282"/>
      <c r="C486" s="44"/>
      <c r="D486" s="44"/>
      <c r="E486" s="44"/>
      <c r="F486" s="288"/>
      <c r="G486" s="282"/>
      <c r="H486" s="44"/>
      <c r="I486" s="44"/>
      <c r="J486" s="44"/>
      <c r="K486" s="288"/>
      <c r="L486" s="282"/>
      <c r="M486" s="44"/>
      <c r="N486" s="44"/>
      <c r="O486" s="44"/>
      <c r="P486" s="288"/>
      <c r="Q486" s="282"/>
      <c r="R486" s="44"/>
      <c r="S486" s="44"/>
      <c r="T486" s="44"/>
      <c r="U486" s="283"/>
    </row>
    <row r="487" spans="2:21" ht="13.05" customHeight="1" thickBot="1">
      <c r="B487" s="284"/>
      <c r="C487" s="285"/>
      <c r="D487" s="285"/>
      <c r="E487" s="285"/>
      <c r="F487" s="292"/>
      <c r="G487" s="284"/>
      <c r="H487" s="285"/>
      <c r="I487" s="285"/>
      <c r="J487" s="285"/>
      <c r="K487" s="292"/>
      <c r="L487" s="284"/>
      <c r="M487" s="285"/>
      <c r="N487" s="285"/>
      <c r="O487" s="285"/>
      <c r="P487" s="292"/>
      <c r="Q487" s="284"/>
      <c r="R487" s="285"/>
      <c r="S487" s="285"/>
      <c r="T487" s="285"/>
      <c r="U487" s="286"/>
    </row>
  </sheetData>
  <mergeCells count="39">
    <mergeCell ref="R234:T234"/>
    <mergeCell ref="C231:E231"/>
    <mergeCell ref="C209:E209"/>
    <mergeCell ref="R187:T187"/>
    <mergeCell ref="R214:T214"/>
    <mergeCell ref="R167:T167"/>
    <mergeCell ref="R136:T136"/>
    <mergeCell ref="C142:E142"/>
    <mergeCell ref="C125:E125"/>
    <mergeCell ref="M119:O119"/>
    <mergeCell ref="C8:L8"/>
    <mergeCell ref="H54:J54"/>
    <mergeCell ref="M16:O16"/>
    <mergeCell ref="C43:E43"/>
    <mergeCell ref="C90:E90"/>
    <mergeCell ref="C67:E67"/>
    <mergeCell ref="H69:J69"/>
    <mergeCell ref="H78:J78"/>
    <mergeCell ref="M78:O78"/>
    <mergeCell ref="C16:E16"/>
    <mergeCell ref="H16:J16"/>
    <mergeCell ref="C13:E13"/>
    <mergeCell ref="H13:J13"/>
    <mergeCell ref="R273:T273"/>
    <mergeCell ref="C262:E262"/>
    <mergeCell ref="R13:T13"/>
    <mergeCell ref="H33:J33"/>
    <mergeCell ref="M45:O45"/>
    <mergeCell ref="R16:T16"/>
    <mergeCell ref="M13:O13"/>
    <mergeCell ref="R88:T88"/>
    <mergeCell ref="R35:T35"/>
    <mergeCell ref="R64:T64"/>
    <mergeCell ref="C182:E182"/>
    <mergeCell ref="M143:O143"/>
    <mergeCell ref="C158:E158"/>
    <mergeCell ref="R114:T114"/>
    <mergeCell ref="H98:J98"/>
    <mergeCell ref="C108:E10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9933"/>
  </sheetPr>
  <dimension ref="A1:AT222"/>
  <sheetViews>
    <sheetView showFormulas="1" tabSelected="1" topLeftCell="A82" zoomScale="25" zoomScaleNormal="25" workbookViewId="0">
      <selection activeCell="O99" sqref="O99"/>
    </sheetView>
  </sheetViews>
  <sheetFormatPr defaultRowHeight="14.25"/>
  <cols>
    <col min="2" max="8" width="9.06640625" style="26"/>
    <col min="9" max="9" width="9.796875" style="26" customWidth="1"/>
    <col min="10" max="10" width="9.06640625" style="154"/>
    <col min="11" max="18" width="9.06640625" style="26"/>
    <col min="19" max="19" width="9.06640625" style="154"/>
    <col min="20" max="27" width="9.06640625" style="26"/>
    <col min="28" max="28" width="9.06640625" style="154"/>
    <col min="29" max="37" width="9.06640625" style="26"/>
  </cols>
  <sheetData>
    <row r="1" spans="1:46" ht="14.65" thickBot="1">
      <c r="A1" s="359"/>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59"/>
      <c r="AM1" s="359"/>
      <c r="AN1" s="359"/>
      <c r="AO1" s="359"/>
      <c r="AP1" s="359"/>
      <c r="AQ1" s="359"/>
      <c r="AR1" s="359"/>
      <c r="AS1" s="359"/>
      <c r="AT1" s="359"/>
    </row>
    <row r="2" spans="1:46" ht="14.25" customHeight="1">
      <c r="A2" s="359"/>
      <c r="B2" s="315"/>
      <c r="C2" s="315"/>
      <c r="D2" s="450" t="s">
        <v>603</v>
      </c>
      <c r="E2" s="451"/>
      <c r="F2" s="451"/>
      <c r="G2" s="451"/>
      <c r="H2" s="451"/>
      <c r="I2" s="451"/>
      <c r="J2" s="451"/>
      <c r="K2" s="451"/>
      <c r="L2" s="452"/>
      <c r="M2" s="315"/>
      <c r="N2" s="315"/>
      <c r="O2" s="315"/>
      <c r="P2" s="315"/>
      <c r="Q2" s="315"/>
      <c r="R2" s="466" t="s">
        <v>606</v>
      </c>
      <c r="S2" s="467"/>
      <c r="T2" s="467"/>
      <c r="U2" s="315"/>
      <c r="V2" s="315"/>
      <c r="W2" s="315"/>
      <c r="X2" s="315"/>
      <c r="Y2" s="315"/>
      <c r="Z2" s="315"/>
      <c r="AA2" s="315"/>
      <c r="AB2" s="315"/>
      <c r="AC2" s="315"/>
      <c r="AD2" s="315"/>
      <c r="AE2" s="315"/>
      <c r="AF2" s="315"/>
      <c r="AG2" s="315"/>
      <c r="AH2" s="315"/>
      <c r="AI2" s="315"/>
      <c r="AJ2" s="315"/>
      <c r="AK2" s="315"/>
      <c r="AL2" s="359"/>
      <c r="AM2" s="359"/>
      <c r="AN2" s="359"/>
      <c r="AO2" s="359"/>
      <c r="AP2" s="359"/>
      <c r="AQ2" s="359"/>
      <c r="AR2" s="359"/>
      <c r="AS2" s="359"/>
      <c r="AT2" s="359"/>
    </row>
    <row r="3" spans="1:46" ht="14.25" customHeight="1" thickBot="1">
      <c r="A3" s="359"/>
      <c r="B3" s="315"/>
      <c r="C3" s="315"/>
      <c r="D3" s="453"/>
      <c r="E3" s="454"/>
      <c r="F3" s="454"/>
      <c r="G3" s="454"/>
      <c r="H3" s="454"/>
      <c r="I3" s="454"/>
      <c r="J3" s="454"/>
      <c r="K3" s="454"/>
      <c r="L3" s="455"/>
      <c r="M3" s="315"/>
      <c r="N3" s="315"/>
      <c r="O3" s="315"/>
      <c r="P3" s="315"/>
      <c r="Q3" s="315"/>
      <c r="R3" s="467"/>
      <c r="S3" s="467"/>
      <c r="T3" s="467"/>
      <c r="U3" s="315"/>
      <c r="V3" s="315"/>
      <c r="W3" s="315"/>
      <c r="X3" s="315"/>
      <c r="Y3" s="315"/>
      <c r="Z3" s="315"/>
      <c r="AA3" s="315"/>
      <c r="AB3" s="315"/>
      <c r="AC3" s="315"/>
      <c r="AD3" s="315"/>
      <c r="AE3" s="315"/>
      <c r="AF3" s="315"/>
      <c r="AG3" s="315"/>
      <c r="AH3" s="315"/>
      <c r="AI3" s="315"/>
      <c r="AJ3" s="315"/>
      <c r="AK3" s="315"/>
      <c r="AL3" s="359"/>
      <c r="AM3" s="359"/>
      <c r="AN3" s="359"/>
      <c r="AO3" s="359"/>
      <c r="AP3" s="359"/>
      <c r="AQ3" s="359"/>
      <c r="AR3" s="359"/>
      <c r="AS3" s="359"/>
      <c r="AT3" s="359"/>
    </row>
    <row r="4" spans="1:46" ht="14.65" thickBot="1">
      <c r="A4" s="359"/>
      <c r="B4" s="315"/>
      <c r="C4" s="315"/>
      <c r="D4" s="315"/>
      <c r="E4" s="315"/>
      <c r="F4" s="315"/>
      <c r="G4" s="315"/>
      <c r="H4" s="315"/>
      <c r="I4" s="315"/>
      <c r="J4" s="315"/>
      <c r="K4" s="315"/>
      <c r="L4" s="315"/>
      <c r="M4" s="315"/>
      <c r="N4" s="315"/>
      <c r="O4" s="315"/>
      <c r="P4" s="315"/>
      <c r="Q4" s="315"/>
      <c r="R4" s="468" t="s">
        <v>607</v>
      </c>
      <c r="S4" s="469"/>
      <c r="T4" s="469"/>
      <c r="U4" s="469"/>
      <c r="V4" s="469"/>
      <c r="W4" s="469"/>
      <c r="X4" s="470"/>
      <c r="Y4" s="315"/>
      <c r="Z4" s="315"/>
      <c r="AA4" s="315"/>
      <c r="AB4" s="315"/>
      <c r="AC4" s="315"/>
      <c r="AD4" s="315"/>
      <c r="AE4" s="315"/>
      <c r="AF4" s="315"/>
      <c r="AG4" s="315"/>
      <c r="AH4" s="315"/>
      <c r="AI4" s="315"/>
      <c r="AJ4" s="315"/>
      <c r="AK4" s="315"/>
      <c r="AL4" s="359"/>
      <c r="AM4" s="359"/>
      <c r="AN4" s="359"/>
      <c r="AO4" s="359"/>
      <c r="AP4" s="359"/>
      <c r="AQ4" s="359"/>
      <c r="AR4" s="359"/>
      <c r="AS4" s="359"/>
      <c r="AT4" s="359"/>
    </row>
    <row r="5" spans="1:46">
      <c r="A5" s="359"/>
      <c r="B5" s="315"/>
      <c r="C5" s="315"/>
      <c r="D5" s="432" t="s">
        <v>615</v>
      </c>
      <c r="E5" s="433"/>
      <c r="F5" s="433"/>
      <c r="G5" s="433"/>
      <c r="H5" s="433"/>
      <c r="I5" s="433"/>
      <c r="J5" s="433"/>
      <c r="K5" s="433"/>
      <c r="L5" s="433"/>
      <c r="M5" s="433"/>
      <c r="N5" s="433"/>
      <c r="O5" s="433"/>
      <c r="P5" s="434"/>
      <c r="Q5" s="315"/>
      <c r="R5" s="471"/>
      <c r="S5" s="472"/>
      <c r="T5" s="472"/>
      <c r="U5" s="472"/>
      <c r="V5" s="472"/>
      <c r="W5" s="472"/>
      <c r="X5" s="473"/>
      <c r="Y5" s="315"/>
      <c r="Z5" s="315"/>
      <c r="AA5" s="315"/>
      <c r="AB5" s="315"/>
      <c r="AC5" s="315"/>
      <c r="AD5" s="315"/>
      <c r="AE5" s="315"/>
      <c r="AF5" s="315"/>
      <c r="AG5" s="315"/>
      <c r="AH5" s="315"/>
      <c r="AI5" s="315"/>
      <c r="AJ5" s="315"/>
      <c r="AK5" s="315"/>
      <c r="AL5" s="359"/>
      <c r="AM5" s="359"/>
      <c r="AN5" s="359"/>
      <c r="AO5" s="359"/>
      <c r="AP5" s="359"/>
      <c r="AQ5" s="359"/>
      <c r="AR5" s="359"/>
      <c r="AS5" s="359"/>
      <c r="AT5" s="359"/>
    </row>
    <row r="6" spans="1:46">
      <c r="A6" s="359"/>
      <c r="B6" s="315"/>
      <c r="C6" s="315"/>
      <c r="D6" s="435"/>
      <c r="E6" s="436"/>
      <c r="F6" s="436"/>
      <c r="G6" s="436"/>
      <c r="H6" s="436"/>
      <c r="I6" s="436"/>
      <c r="J6" s="436"/>
      <c r="K6" s="436"/>
      <c r="L6" s="436"/>
      <c r="M6" s="436"/>
      <c r="N6" s="436"/>
      <c r="O6" s="436"/>
      <c r="P6" s="437"/>
      <c r="Q6" s="315"/>
      <c r="R6" s="471"/>
      <c r="S6" s="472"/>
      <c r="T6" s="472"/>
      <c r="U6" s="472"/>
      <c r="V6" s="472"/>
      <c r="W6" s="472"/>
      <c r="X6" s="473"/>
      <c r="Y6" s="315"/>
      <c r="Z6" s="315"/>
      <c r="AA6" s="315"/>
      <c r="AB6" s="315"/>
      <c r="AC6" s="315"/>
      <c r="AD6" s="315"/>
      <c r="AE6" s="315"/>
      <c r="AF6" s="315"/>
      <c r="AG6" s="315"/>
      <c r="AH6" s="315"/>
      <c r="AI6" s="315"/>
      <c r="AJ6" s="315"/>
      <c r="AK6" s="315"/>
      <c r="AL6" s="359"/>
      <c r="AM6" s="359"/>
      <c r="AN6" s="359"/>
      <c r="AO6" s="359"/>
      <c r="AP6" s="359"/>
      <c r="AQ6" s="359"/>
      <c r="AR6" s="359"/>
      <c r="AS6" s="359"/>
      <c r="AT6" s="359"/>
    </row>
    <row r="7" spans="1:46">
      <c r="A7" s="359"/>
      <c r="B7" s="315"/>
      <c r="C7" s="315"/>
      <c r="D7" s="435"/>
      <c r="E7" s="436"/>
      <c r="F7" s="436"/>
      <c r="G7" s="436"/>
      <c r="H7" s="436"/>
      <c r="I7" s="436"/>
      <c r="J7" s="436"/>
      <c r="K7" s="436"/>
      <c r="L7" s="436"/>
      <c r="M7" s="436"/>
      <c r="N7" s="436"/>
      <c r="O7" s="436"/>
      <c r="P7" s="437"/>
      <c r="Q7" s="315"/>
      <c r="R7" s="471"/>
      <c r="S7" s="472"/>
      <c r="T7" s="472"/>
      <c r="U7" s="472"/>
      <c r="V7" s="472"/>
      <c r="W7" s="472"/>
      <c r="X7" s="473"/>
      <c r="Y7" s="315"/>
      <c r="Z7" s="315"/>
      <c r="AA7" s="315"/>
      <c r="AB7" s="315"/>
      <c r="AC7" s="315"/>
      <c r="AD7" s="315"/>
      <c r="AE7" s="315"/>
      <c r="AF7" s="315"/>
      <c r="AG7" s="315"/>
      <c r="AH7" s="315"/>
      <c r="AI7" s="315"/>
      <c r="AJ7" s="315"/>
      <c r="AK7" s="315"/>
      <c r="AL7" s="359"/>
      <c r="AM7" s="359"/>
      <c r="AN7" s="359"/>
      <c r="AO7" s="359"/>
      <c r="AP7" s="359"/>
      <c r="AQ7" s="359"/>
      <c r="AR7" s="359"/>
      <c r="AS7" s="359"/>
      <c r="AT7" s="359"/>
    </row>
    <row r="8" spans="1:46">
      <c r="A8" s="359"/>
      <c r="B8" s="315"/>
      <c r="C8" s="315"/>
      <c r="D8" s="435"/>
      <c r="E8" s="436"/>
      <c r="F8" s="436"/>
      <c r="G8" s="436"/>
      <c r="H8" s="436"/>
      <c r="I8" s="436"/>
      <c r="J8" s="436"/>
      <c r="K8" s="436"/>
      <c r="L8" s="436"/>
      <c r="M8" s="436"/>
      <c r="N8" s="436"/>
      <c r="O8" s="436"/>
      <c r="P8" s="437"/>
      <c r="Q8" s="315"/>
      <c r="R8" s="471"/>
      <c r="S8" s="472"/>
      <c r="T8" s="472"/>
      <c r="U8" s="472"/>
      <c r="V8" s="472"/>
      <c r="W8" s="472"/>
      <c r="X8" s="473"/>
      <c r="Y8" s="315"/>
      <c r="Z8" s="315"/>
      <c r="AA8" s="315"/>
      <c r="AB8" s="315"/>
      <c r="AC8" s="315"/>
      <c r="AD8" s="315"/>
      <c r="AE8" s="315"/>
      <c r="AF8" s="315"/>
      <c r="AG8" s="315"/>
      <c r="AH8" s="315"/>
      <c r="AI8" s="315"/>
      <c r="AJ8" s="315"/>
      <c r="AK8" s="315"/>
      <c r="AL8" s="359"/>
      <c r="AM8" s="359"/>
      <c r="AN8" s="359"/>
      <c r="AO8" s="359"/>
      <c r="AP8" s="359"/>
      <c r="AQ8" s="359"/>
      <c r="AR8" s="359"/>
      <c r="AS8" s="359"/>
      <c r="AT8" s="359"/>
    </row>
    <row r="9" spans="1:46" ht="64.5" customHeight="1">
      <c r="A9" s="359"/>
      <c r="B9" s="315"/>
      <c r="C9" s="315"/>
      <c r="D9" s="435"/>
      <c r="E9" s="436"/>
      <c r="F9" s="436"/>
      <c r="G9" s="436"/>
      <c r="H9" s="436"/>
      <c r="I9" s="436"/>
      <c r="J9" s="436"/>
      <c r="K9" s="436"/>
      <c r="L9" s="436"/>
      <c r="M9" s="436"/>
      <c r="N9" s="436"/>
      <c r="O9" s="436"/>
      <c r="P9" s="437"/>
      <c r="Q9" s="315"/>
      <c r="R9" s="474"/>
      <c r="S9" s="472"/>
      <c r="T9" s="472"/>
      <c r="U9" s="472"/>
      <c r="V9" s="472"/>
      <c r="W9" s="472"/>
      <c r="X9" s="473"/>
      <c r="Y9" s="315"/>
      <c r="Z9" s="315"/>
      <c r="AA9" s="315"/>
      <c r="AB9" s="315"/>
      <c r="AC9" s="315"/>
      <c r="AD9" s="315"/>
      <c r="AE9" s="315"/>
      <c r="AF9" s="315"/>
      <c r="AG9" s="315"/>
      <c r="AH9" s="315"/>
      <c r="AI9" s="315"/>
      <c r="AJ9" s="315"/>
      <c r="AK9" s="315"/>
      <c r="AL9" s="359"/>
      <c r="AM9" s="359"/>
      <c r="AN9" s="359"/>
      <c r="AO9" s="359"/>
      <c r="AP9" s="359"/>
      <c r="AQ9" s="359"/>
      <c r="AR9" s="359"/>
      <c r="AS9" s="359"/>
      <c r="AT9" s="359"/>
    </row>
    <row r="10" spans="1:46" ht="14.25" customHeight="1" thickBot="1">
      <c r="A10" s="359"/>
      <c r="B10" s="315"/>
      <c r="C10" s="315"/>
      <c r="D10" s="438"/>
      <c r="E10" s="439"/>
      <c r="F10" s="439"/>
      <c r="G10" s="439"/>
      <c r="H10" s="439"/>
      <c r="I10" s="439"/>
      <c r="J10" s="439"/>
      <c r="K10" s="439"/>
      <c r="L10" s="439"/>
      <c r="M10" s="439"/>
      <c r="N10" s="439"/>
      <c r="O10" s="439"/>
      <c r="P10" s="440"/>
      <c r="Q10" s="315"/>
      <c r="R10" s="474"/>
      <c r="S10" s="472"/>
      <c r="T10" s="472"/>
      <c r="U10" s="472"/>
      <c r="V10" s="472"/>
      <c r="W10" s="472"/>
      <c r="X10" s="473"/>
      <c r="Y10" s="315"/>
      <c r="Z10" s="315"/>
      <c r="AA10" s="315"/>
      <c r="AB10" s="315"/>
      <c r="AC10" s="315"/>
      <c r="AD10" s="315"/>
      <c r="AE10" s="315"/>
      <c r="AF10" s="315"/>
      <c r="AG10" s="315"/>
      <c r="AH10" s="315"/>
      <c r="AI10" s="315"/>
      <c r="AJ10" s="315"/>
      <c r="AK10" s="315"/>
      <c r="AL10" s="359"/>
      <c r="AM10" s="359"/>
      <c r="AN10" s="359"/>
      <c r="AO10" s="359"/>
      <c r="AP10" s="359"/>
      <c r="AQ10" s="359"/>
      <c r="AR10" s="359"/>
      <c r="AS10" s="359"/>
      <c r="AT10" s="359"/>
    </row>
    <row r="11" spans="1:46" ht="10.5" customHeight="1">
      <c r="A11" s="359"/>
      <c r="B11" s="315"/>
      <c r="C11" s="315"/>
      <c r="D11" s="355"/>
      <c r="E11" s="355"/>
      <c r="F11" s="355"/>
      <c r="G11" s="355"/>
      <c r="H11" s="355"/>
      <c r="I11" s="355"/>
      <c r="J11" s="355"/>
      <c r="K11" s="355"/>
      <c r="L11" s="355"/>
      <c r="M11" s="355"/>
      <c r="N11" s="355"/>
      <c r="O11" s="315"/>
      <c r="P11" s="315"/>
      <c r="Q11" s="315"/>
      <c r="R11" s="474"/>
      <c r="S11" s="472"/>
      <c r="T11" s="472"/>
      <c r="U11" s="472"/>
      <c r="V11" s="472"/>
      <c r="W11" s="472"/>
      <c r="X11" s="473"/>
      <c r="Y11" s="315"/>
      <c r="Z11" s="315"/>
      <c r="AA11" s="315"/>
      <c r="AB11" s="315"/>
      <c r="AC11" s="315"/>
      <c r="AD11" s="315"/>
      <c r="AE11" s="315"/>
      <c r="AF11" s="315"/>
      <c r="AG11" s="315"/>
      <c r="AH11" s="315"/>
      <c r="AI11" s="315"/>
      <c r="AJ11" s="315"/>
      <c r="AK11" s="315"/>
      <c r="AL11" s="359"/>
      <c r="AM11" s="359"/>
      <c r="AN11" s="359"/>
      <c r="AO11" s="359"/>
      <c r="AP11" s="359"/>
      <c r="AQ11" s="359"/>
      <c r="AR11" s="359"/>
      <c r="AS11" s="359"/>
      <c r="AT11" s="359"/>
    </row>
    <row r="12" spans="1:46" s="5" customFormat="1" ht="30">
      <c r="A12" s="360"/>
      <c r="B12" s="478" t="s">
        <v>610</v>
      </c>
      <c r="C12" s="478"/>
      <c r="D12" s="478"/>
      <c r="E12" s="478"/>
      <c r="F12" s="478"/>
      <c r="G12" s="478"/>
      <c r="H12" s="478"/>
      <c r="I12" s="478"/>
      <c r="J12" s="478"/>
      <c r="K12" s="478"/>
      <c r="L12" s="478"/>
      <c r="M12" s="478"/>
      <c r="N12" s="478"/>
      <c r="O12" s="478"/>
      <c r="P12" s="478"/>
      <c r="Q12" s="358"/>
      <c r="R12" s="474"/>
      <c r="S12" s="472"/>
      <c r="T12" s="472"/>
      <c r="U12" s="472"/>
      <c r="V12" s="472"/>
      <c r="W12" s="472"/>
      <c r="X12" s="473"/>
      <c r="Y12" s="358"/>
      <c r="Z12" s="358"/>
      <c r="AA12" s="358"/>
      <c r="AB12" s="358"/>
      <c r="AC12" s="358"/>
      <c r="AD12" s="358"/>
      <c r="AE12" s="358"/>
      <c r="AF12" s="358"/>
      <c r="AG12" s="358"/>
      <c r="AH12" s="358"/>
      <c r="AI12" s="358"/>
      <c r="AJ12" s="358"/>
      <c r="AK12" s="358"/>
      <c r="AL12" s="360"/>
      <c r="AM12" s="360"/>
      <c r="AN12" s="360"/>
      <c r="AO12" s="360"/>
      <c r="AP12" s="360"/>
      <c r="AQ12" s="360"/>
      <c r="AR12" s="360"/>
      <c r="AS12" s="360"/>
      <c r="AT12" s="360"/>
    </row>
    <row r="13" spans="1:46" s="5" customFormat="1" ht="31.5" customHeight="1" thickBot="1">
      <c r="A13" s="360"/>
      <c r="B13" s="479" t="s">
        <v>608</v>
      </c>
      <c r="C13" s="479"/>
      <c r="D13" s="479"/>
      <c r="E13" s="479"/>
      <c r="F13" s="479"/>
      <c r="G13" s="479"/>
      <c r="H13" s="479"/>
      <c r="I13" s="479"/>
      <c r="J13" s="479"/>
      <c r="K13" s="479"/>
      <c r="L13" s="479"/>
      <c r="M13" s="479"/>
      <c r="N13" s="479"/>
      <c r="O13" s="479"/>
      <c r="P13" s="358"/>
      <c r="Q13" s="358"/>
      <c r="R13" s="475"/>
      <c r="S13" s="476"/>
      <c r="T13" s="476"/>
      <c r="U13" s="476"/>
      <c r="V13" s="476"/>
      <c r="W13" s="476"/>
      <c r="X13" s="477"/>
      <c r="Y13" s="358"/>
      <c r="Z13" s="358"/>
      <c r="AA13" s="358"/>
      <c r="AB13" s="358"/>
      <c r="AC13" s="358"/>
      <c r="AD13" s="358"/>
      <c r="AE13" s="358"/>
      <c r="AF13" s="358"/>
      <c r="AG13" s="358"/>
      <c r="AH13" s="358"/>
      <c r="AI13" s="358"/>
      <c r="AJ13" s="358"/>
      <c r="AK13" s="358"/>
      <c r="AL13" s="360"/>
      <c r="AM13" s="360"/>
      <c r="AN13" s="360"/>
      <c r="AO13" s="360"/>
      <c r="AP13" s="360"/>
      <c r="AQ13" s="360"/>
      <c r="AR13" s="360"/>
      <c r="AS13" s="360"/>
      <c r="AT13" s="360"/>
    </row>
    <row r="14" spans="1:46">
      <c r="A14" s="359"/>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59"/>
      <c r="AM14" s="359"/>
      <c r="AN14" s="359"/>
      <c r="AO14" s="359"/>
      <c r="AP14" s="359"/>
      <c r="AQ14" s="359"/>
      <c r="AR14" s="359"/>
      <c r="AS14" s="359"/>
      <c r="AT14" s="359"/>
    </row>
    <row r="15" spans="1:46" ht="22.5">
      <c r="A15" s="359"/>
      <c r="B15" s="465" t="s">
        <v>230</v>
      </c>
      <c r="C15" s="465"/>
      <c r="D15" s="465"/>
      <c r="E15" s="465"/>
      <c r="F15" s="465"/>
      <c r="G15" s="465"/>
      <c r="H15" s="465"/>
      <c r="I15" s="465"/>
      <c r="J15" s="465"/>
      <c r="K15" s="465"/>
      <c r="L15" s="465"/>
      <c r="M15" s="465"/>
      <c r="N15" s="46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c r="AL15" s="359"/>
      <c r="AM15" s="359"/>
      <c r="AN15" s="359"/>
      <c r="AO15" s="359"/>
      <c r="AP15" s="359"/>
      <c r="AQ15" s="359"/>
      <c r="AR15" s="359"/>
      <c r="AS15" s="359"/>
      <c r="AT15" s="359"/>
    </row>
    <row r="16" spans="1:46" ht="14.65" thickBot="1">
      <c r="A16" s="359"/>
      <c r="B16" s="315"/>
      <c r="C16" s="315"/>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59"/>
      <c r="AM16" s="359"/>
      <c r="AN16" s="359"/>
      <c r="AO16" s="359"/>
      <c r="AP16" s="359"/>
      <c r="AQ16" s="359"/>
      <c r="AR16" s="359"/>
      <c r="AS16" s="359"/>
      <c r="AT16" s="359"/>
    </row>
    <row r="17" spans="1:46" ht="36.75" thickTop="1" thickBot="1">
      <c r="A17" s="359"/>
      <c r="B17" s="441" t="s">
        <v>1</v>
      </c>
      <c r="C17" s="442"/>
      <c r="D17" s="442"/>
      <c r="E17" s="442"/>
      <c r="F17" s="442"/>
      <c r="G17" s="442"/>
      <c r="H17" s="442"/>
      <c r="I17" s="442"/>
      <c r="J17" s="442"/>
      <c r="K17" s="462" t="s">
        <v>4</v>
      </c>
      <c r="L17" s="463"/>
      <c r="M17" s="463"/>
      <c r="N17" s="463"/>
      <c r="O17" s="463"/>
      <c r="P17" s="463"/>
      <c r="Q17" s="463"/>
      <c r="R17" s="463"/>
      <c r="S17" s="481"/>
      <c r="T17" s="442" t="s">
        <v>242</v>
      </c>
      <c r="U17" s="442"/>
      <c r="V17" s="442"/>
      <c r="W17" s="442"/>
      <c r="X17" s="442"/>
      <c r="Y17" s="442"/>
      <c r="Z17" s="442"/>
      <c r="AA17" s="442"/>
      <c r="AB17" s="442"/>
      <c r="AC17" s="462" t="s">
        <v>17</v>
      </c>
      <c r="AD17" s="463"/>
      <c r="AE17" s="463"/>
      <c r="AF17" s="463"/>
      <c r="AG17" s="463"/>
      <c r="AH17" s="463"/>
      <c r="AI17" s="463"/>
      <c r="AJ17" s="463"/>
      <c r="AK17" s="464"/>
      <c r="AL17" s="359"/>
      <c r="AM17" s="359"/>
      <c r="AN17" s="359"/>
      <c r="AO17" s="359"/>
      <c r="AP17" s="359"/>
      <c r="AQ17" s="359"/>
      <c r="AR17" s="359"/>
      <c r="AS17" s="359"/>
      <c r="AT17" s="359"/>
    </row>
    <row r="18" spans="1:46" ht="14.65" thickBot="1">
      <c r="A18" s="359"/>
      <c r="B18" s="361"/>
      <c r="C18" s="347"/>
      <c r="D18" s="347"/>
      <c r="E18" s="347"/>
      <c r="F18" s="347"/>
      <c r="G18" s="347"/>
      <c r="H18" s="347"/>
      <c r="I18" s="347"/>
      <c r="J18" s="348"/>
      <c r="K18" s="351"/>
      <c r="L18" s="352"/>
      <c r="M18" s="352"/>
      <c r="N18" s="352"/>
      <c r="O18" s="353"/>
      <c r="P18" s="353"/>
      <c r="Q18" s="353"/>
      <c r="R18" s="353"/>
      <c r="S18" s="354"/>
      <c r="T18" s="346"/>
      <c r="U18" s="347"/>
      <c r="V18" s="347"/>
      <c r="W18" s="347"/>
      <c r="X18" s="347"/>
      <c r="Y18" s="347"/>
      <c r="Z18" s="347"/>
      <c r="AA18" s="347"/>
      <c r="AB18" s="348"/>
      <c r="AC18" s="351"/>
      <c r="AD18" s="353"/>
      <c r="AE18" s="353"/>
      <c r="AF18" s="353"/>
      <c r="AG18" s="353"/>
      <c r="AH18" s="353"/>
      <c r="AI18" s="353"/>
      <c r="AJ18" s="353"/>
      <c r="AK18" s="362"/>
      <c r="AL18" s="359"/>
      <c r="AM18" s="359"/>
      <c r="AN18" s="359"/>
      <c r="AO18" s="359"/>
      <c r="AP18" s="359"/>
      <c r="AQ18" s="359"/>
      <c r="AR18" s="359"/>
      <c r="AS18" s="359"/>
      <c r="AT18" s="359"/>
    </row>
    <row r="19" spans="1:46" ht="15" customHeight="1">
      <c r="A19" s="359"/>
      <c r="B19" s="363"/>
      <c r="C19" s="443" t="s">
        <v>0</v>
      </c>
      <c r="D19" s="444"/>
      <c r="E19" s="445"/>
      <c r="F19" s="344"/>
      <c r="G19" s="443" t="s">
        <v>55</v>
      </c>
      <c r="H19" s="444"/>
      <c r="I19" s="445"/>
      <c r="J19" s="349"/>
      <c r="K19" s="317"/>
      <c r="L19" s="456" t="s">
        <v>42</v>
      </c>
      <c r="M19" s="457"/>
      <c r="N19" s="458"/>
      <c r="O19" s="315"/>
      <c r="P19" s="456" t="s">
        <v>202</v>
      </c>
      <c r="Q19" s="457"/>
      <c r="R19" s="458"/>
      <c r="S19" s="318"/>
      <c r="T19" s="343"/>
      <c r="U19" s="443" t="s">
        <v>18</v>
      </c>
      <c r="V19" s="444"/>
      <c r="W19" s="445"/>
      <c r="X19" s="342"/>
      <c r="Y19" s="443" t="s">
        <v>243</v>
      </c>
      <c r="Z19" s="444"/>
      <c r="AA19" s="445"/>
      <c r="AB19" s="349"/>
      <c r="AC19" s="314"/>
      <c r="AD19" s="456" t="s">
        <v>56</v>
      </c>
      <c r="AE19" s="457"/>
      <c r="AF19" s="458"/>
      <c r="AG19" s="315"/>
      <c r="AH19" s="456" t="s">
        <v>311</v>
      </c>
      <c r="AI19" s="457"/>
      <c r="AJ19" s="458"/>
      <c r="AK19" s="364"/>
      <c r="AL19" s="359"/>
      <c r="AM19" s="359"/>
      <c r="AN19" s="359"/>
      <c r="AO19" s="359"/>
      <c r="AP19" s="359"/>
      <c r="AQ19" s="359"/>
      <c r="AR19" s="359"/>
      <c r="AS19" s="359"/>
      <c r="AT19" s="359"/>
    </row>
    <row r="20" spans="1:46" ht="15" customHeight="1" thickBot="1">
      <c r="A20" s="359"/>
      <c r="B20" s="363"/>
      <c r="C20" s="446"/>
      <c r="D20" s="447"/>
      <c r="E20" s="448"/>
      <c r="F20" s="342"/>
      <c r="G20" s="446"/>
      <c r="H20" s="447"/>
      <c r="I20" s="448"/>
      <c r="J20" s="350"/>
      <c r="K20" s="314"/>
      <c r="L20" s="459"/>
      <c r="M20" s="460"/>
      <c r="N20" s="461"/>
      <c r="O20" s="315"/>
      <c r="P20" s="459"/>
      <c r="Q20" s="460"/>
      <c r="R20" s="461"/>
      <c r="S20" s="316"/>
      <c r="T20" s="343"/>
      <c r="U20" s="446"/>
      <c r="V20" s="447"/>
      <c r="W20" s="448"/>
      <c r="X20" s="342"/>
      <c r="Y20" s="446"/>
      <c r="Z20" s="447"/>
      <c r="AA20" s="448"/>
      <c r="AB20" s="350"/>
      <c r="AC20" s="314"/>
      <c r="AD20" s="459"/>
      <c r="AE20" s="460"/>
      <c r="AF20" s="461"/>
      <c r="AG20" s="315"/>
      <c r="AH20" s="459"/>
      <c r="AI20" s="460"/>
      <c r="AJ20" s="461"/>
      <c r="AK20" s="364"/>
      <c r="AL20" s="359"/>
      <c r="AM20" s="359"/>
      <c r="AN20" s="359"/>
      <c r="AO20" s="359"/>
      <c r="AP20" s="359"/>
      <c r="AQ20" s="359"/>
      <c r="AR20" s="359"/>
      <c r="AS20" s="359"/>
      <c r="AT20" s="359"/>
    </row>
    <row r="21" spans="1:46" ht="14.25" customHeight="1">
      <c r="A21" s="359"/>
      <c r="B21" s="363"/>
      <c r="C21" s="480"/>
      <c r="D21" s="480"/>
      <c r="E21" s="480"/>
      <c r="F21" s="342"/>
      <c r="G21" s="480"/>
      <c r="H21" s="480"/>
      <c r="I21" s="480"/>
      <c r="J21" s="350"/>
      <c r="K21" s="314"/>
      <c r="L21" s="482"/>
      <c r="M21" s="482"/>
      <c r="N21" s="482"/>
      <c r="O21" s="315"/>
      <c r="P21" s="482"/>
      <c r="Q21" s="482"/>
      <c r="R21" s="482"/>
      <c r="S21" s="316"/>
      <c r="T21" s="343"/>
      <c r="U21" s="480"/>
      <c r="V21" s="480"/>
      <c r="W21" s="480"/>
      <c r="X21" s="342"/>
      <c r="Y21" s="480"/>
      <c r="Z21" s="480"/>
      <c r="AA21" s="480"/>
      <c r="AB21" s="350"/>
      <c r="AC21" s="314"/>
      <c r="AD21" s="449"/>
      <c r="AE21" s="449"/>
      <c r="AF21" s="449"/>
      <c r="AG21" s="315"/>
      <c r="AH21" s="449"/>
      <c r="AI21" s="449"/>
      <c r="AJ21" s="449"/>
      <c r="AK21" s="364"/>
      <c r="AL21" s="359"/>
      <c r="AM21" s="359"/>
      <c r="AN21" s="359"/>
      <c r="AO21" s="359"/>
      <c r="AP21" s="359"/>
      <c r="AQ21" s="359"/>
      <c r="AR21" s="359"/>
      <c r="AS21" s="359"/>
      <c r="AT21" s="359"/>
    </row>
    <row r="22" spans="1:46" ht="14.25" customHeight="1">
      <c r="A22" s="359"/>
      <c r="B22" s="363"/>
      <c r="C22" s="480"/>
      <c r="D22" s="480"/>
      <c r="E22" s="480"/>
      <c r="F22" s="342"/>
      <c r="G22" s="480"/>
      <c r="H22" s="480"/>
      <c r="I22" s="480"/>
      <c r="J22" s="350"/>
      <c r="K22" s="314"/>
      <c r="L22" s="482"/>
      <c r="M22" s="482"/>
      <c r="N22" s="482"/>
      <c r="O22" s="315"/>
      <c r="P22" s="482"/>
      <c r="Q22" s="482"/>
      <c r="R22" s="482"/>
      <c r="S22" s="316"/>
      <c r="T22" s="343"/>
      <c r="U22" s="480"/>
      <c r="V22" s="480"/>
      <c r="W22" s="480"/>
      <c r="X22" s="342"/>
      <c r="Y22" s="480"/>
      <c r="Z22" s="480"/>
      <c r="AA22" s="480"/>
      <c r="AB22" s="350"/>
      <c r="AC22" s="314"/>
      <c r="AD22" s="449"/>
      <c r="AE22" s="449"/>
      <c r="AF22" s="449"/>
      <c r="AG22" s="315"/>
      <c r="AH22" s="449"/>
      <c r="AI22" s="449"/>
      <c r="AJ22" s="449"/>
      <c r="AK22" s="364"/>
      <c r="AL22" s="359"/>
      <c r="AM22" s="359"/>
      <c r="AN22" s="359"/>
      <c r="AO22" s="359"/>
      <c r="AP22" s="359"/>
      <c r="AQ22" s="359"/>
      <c r="AR22" s="359"/>
      <c r="AS22" s="359"/>
      <c r="AT22" s="359"/>
    </row>
    <row r="23" spans="1:46">
      <c r="A23" s="359"/>
      <c r="B23" s="363"/>
      <c r="C23" s="480"/>
      <c r="D23" s="480"/>
      <c r="E23" s="480"/>
      <c r="F23" s="342"/>
      <c r="G23" s="480"/>
      <c r="H23" s="480"/>
      <c r="I23" s="480"/>
      <c r="J23" s="350"/>
      <c r="K23" s="314"/>
      <c r="L23" s="482"/>
      <c r="M23" s="482"/>
      <c r="N23" s="482"/>
      <c r="O23" s="315"/>
      <c r="P23" s="482"/>
      <c r="Q23" s="482"/>
      <c r="R23" s="482"/>
      <c r="S23" s="316"/>
      <c r="T23" s="343"/>
      <c r="U23" s="480"/>
      <c r="V23" s="480"/>
      <c r="W23" s="480"/>
      <c r="X23" s="342"/>
      <c r="Y23" s="480"/>
      <c r="Z23" s="480"/>
      <c r="AA23" s="480"/>
      <c r="AB23" s="350"/>
      <c r="AC23" s="314"/>
      <c r="AD23" s="449"/>
      <c r="AE23" s="449"/>
      <c r="AF23" s="449"/>
      <c r="AG23" s="315"/>
      <c r="AH23" s="449"/>
      <c r="AI23" s="449"/>
      <c r="AJ23" s="449"/>
      <c r="AK23" s="364"/>
      <c r="AL23" s="359"/>
      <c r="AM23" s="359"/>
      <c r="AN23" s="359"/>
      <c r="AO23" s="359"/>
      <c r="AP23" s="359"/>
      <c r="AQ23" s="359"/>
      <c r="AR23" s="359"/>
      <c r="AS23" s="359"/>
      <c r="AT23" s="359"/>
    </row>
    <row r="24" spans="1:46">
      <c r="A24" s="359"/>
      <c r="B24" s="363"/>
      <c r="C24" s="480"/>
      <c r="D24" s="480"/>
      <c r="E24" s="480"/>
      <c r="F24" s="342"/>
      <c r="G24" s="480"/>
      <c r="H24" s="480"/>
      <c r="I24" s="480"/>
      <c r="J24" s="350"/>
      <c r="K24" s="314"/>
      <c r="L24" s="482"/>
      <c r="M24" s="482"/>
      <c r="N24" s="482"/>
      <c r="O24" s="315"/>
      <c r="P24" s="482"/>
      <c r="Q24" s="482"/>
      <c r="R24" s="482"/>
      <c r="S24" s="316"/>
      <c r="T24" s="343"/>
      <c r="U24" s="480"/>
      <c r="V24" s="480"/>
      <c r="W24" s="480"/>
      <c r="X24" s="342"/>
      <c r="Y24" s="480"/>
      <c r="Z24" s="480"/>
      <c r="AA24" s="480"/>
      <c r="AB24" s="350"/>
      <c r="AC24" s="314"/>
      <c r="AD24" s="449"/>
      <c r="AE24" s="449"/>
      <c r="AF24" s="449"/>
      <c r="AG24" s="315"/>
      <c r="AH24" s="449"/>
      <c r="AI24" s="449"/>
      <c r="AJ24" s="449"/>
      <c r="AK24" s="364"/>
      <c r="AL24" s="359"/>
      <c r="AM24" s="359"/>
      <c r="AN24" s="359"/>
      <c r="AO24" s="359"/>
      <c r="AP24" s="359"/>
      <c r="AQ24" s="359"/>
      <c r="AR24" s="359"/>
      <c r="AS24" s="359"/>
      <c r="AT24" s="359"/>
    </row>
    <row r="25" spans="1:46">
      <c r="A25" s="359"/>
      <c r="B25" s="363"/>
      <c r="C25" s="480"/>
      <c r="D25" s="480"/>
      <c r="E25" s="480"/>
      <c r="F25" s="342"/>
      <c r="G25" s="480"/>
      <c r="H25" s="480"/>
      <c r="I25" s="480"/>
      <c r="J25" s="350"/>
      <c r="K25" s="314"/>
      <c r="L25" s="482"/>
      <c r="M25" s="482"/>
      <c r="N25" s="482"/>
      <c r="O25" s="315"/>
      <c r="P25" s="482"/>
      <c r="Q25" s="482"/>
      <c r="R25" s="482"/>
      <c r="S25" s="316"/>
      <c r="T25" s="343"/>
      <c r="U25" s="480"/>
      <c r="V25" s="480"/>
      <c r="W25" s="480"/>
      <c r="X25" s="342"/>
      <c r="Y25" s="480"/>
      <c r="Z25" s="480"/>
      <c r="AA25" s="480"/>
      <c r="AB25" s="350"/>
      <c r="AC25" s="314"/>
      <c r="AD25" s="449"/>
      <c r="AE25" s="449"/>
      <c r="AF25" s="449"/>
      <c r="AG25" s="315"/>
      <c r="AH25" s="449"/>
      <c r="AI25" s="449"/>
      <c r="AJ25" s="449"/>
      <c r="AK25" s="364"/>
      <c r="AL25" s="359"/>
      <c r="AM25" s="359"/>
      <c r="AN25" s="359"/>
      <c r="AO25" s="359"/>
      <c r="AP25" s="359"/>
      <c r="AQ25" s="359"/>
      <c r="AR25" s="359"/>
      <c r="AS25" s="359"/>
      <c r="AT25" s="359"/>
    </row>
    <row r="26" spans="1:46">
      <c r="A26" s="359"/>
      <c r="B26" s="363"/>
      <c r="C26" s="480"/>
      <c r="D26" s="480"/>
      <c r="E26" s="480"/>
      <c r="F26" s="342"/>
      <c r="G26" s="480"/>
      <c r="H26" s="480"/>
      <c r="I26" s="480"/>
      <c r="J26" s="350"/>
      <c r="K26" s="314"/>
      <c r="L26" s="482"/>
      <c r="M26" s="482"/>
      <c r="N26" s="482"/>
      <c r="O26" s="315"/>
      <c r="P26" s="482"/>
      <c r="Q26" s="482"/>
      <c r="R26" s="482"/>
      <c r="S26" s="316"/>
      <c r="T26" s="343"/>
      <c r="U26" s="480"/>
      <c r="V26" s="480"/>
      <c r="W26" s="480"/>
      <c r="X26" s="342"/>
      <c r="Y26" s="480"/>
      <c r="Z26" s="480"/>
      <c r="AA26" s="480"/>
      <c r="AB26" s="350"/>
      <c r="AC26" s="314"/>
      <c r="AD26" s="449"/>
      <c r="AE26" s="449"/>
      <c r="AF26" s="449"/>
      <c r="AG26" s="315"/>
      <c r="AH26" s="449"/>
      <c r="AI26" s="449"/>
      <c r="AJ26" s="449"/>
      <c r="AK26" s="364"/>
      <c r="AL26" s="359"/>
      <c r="AM26" s="359"/>
      <c r="AN26" s="359"/>
      <c r="AO26" s="359"/>
      <c r="AP26" s="359"/>
      <c r="AQ26" s="359"/>
      <c r="AR26" s="359"/>
      <c r="AS26" s="359"/>
      <c r="AT26" s="359"/>
    </row>
    <row r="27" spans="1:46">
      <c r="A27" s="359"/>
      <c r="B27" s="363"/>
      <c r="C27" s="480"/>
      <c r="D27" s="480"/>
      <c r="E27" s="480"/>
      <c r="F27" s="342"/>
      <c r="G27" s="480"/>
      <c r="H27" s="480"/>
      <c r="I27" s="480"/>
      <c r="J27" s="350"/>
      <c r="K27" s="314"/>
      <c r="L27" s="482"/>
      <c r="M27" s="482"/>
      <c r="N27" s="482"/>
      <c r="O27" s="315"/>
      <c r="P27" s="482"/>
      <c r="Q27" s="482"/>
      <c r="R27" s="482"/>
      <c r="S27" s="316"/>
      <c r="T27" s="343"/>
      <c r="U27" s="480"/>
      <c r="V27" s="480"/>
      <c r="W27" s="480"/>
      <c r="X27" s="342"/>
      <c r="Y27" s="480"/>
      <c r="Z27" s="480"/>
      <c r="AA27" s="480"/>
      <c r="AB27" s="350"/>
      <c r="AC27" s="314"/>
      <c r="AD27" s="449"/>
      <c r="AE27" s="449"/>
      <c r="AF27" s="449"/>
      <c r="AG27" s="315"/>
      <c r="AH27" s="449"/>
      <c r="AI27" s="449"/>
      <c r="AJ27" s="449"/>
      <c r="AK27" s="364"/>
      <c r="AL27" s="359"/>
      <c r="AM27" s="359"/>
      <c r="AN27" s="359"/>
      <c r="AO27" s="359"/>
      <c r="AP27" s="359"/>
      <c r="AQ27" s="359"/>
      <c r="AR27" s="359"/>
      <c r="AS27" s="359"/>
      <c r="AT27" s="359"/>
    </row>
    <row r="28" spans="1:46">
      <c r="A28" s="359"/>
      <c r="B28" s="363"/>
      <c r="C28" s="480"/>
      <c r="D28" s="480"/>
      <c r="E28" s="480"/>
      <c r="F28" s="342"/>
      <c r="G28" s="480"/>
      <c r="H28" s="480"/>
      <c r="I28" s="480"/>
      <c r="J28" s="350"/>
      <c r="K28" s="314"/>
      <c r="L28" s="482"/>
      <c r="M28" s="482"/>
      <c r="N28" s="482"/>
      <c r="O28" s="315"/>
      <c r="P28" s="482"/>
      <c r="Q28" s="482"/>
      <c r="R28" s="482"/>
      <c r="S28" s="316"/>
      <c r="T28" s="343"/>
      <c r="U28" s="480"/>
      <c r="V28" s="480"/>
      <c r="W28" s="480"/>
      <c r="X28" s="342"/>
      <c r="Y28" s="480"/>
      <c r="Z28" s="480"/>
      <c r="AA28" s="480"/>
      <c r="AB28" s="350"/>
      <c r="AC28" s="314"/>
      <c r="AD28" s="449"/>
      <c r="AE28" s="449"/>
      <c r="AF28" s="449"/>
      <c r="AG28" s="315"/>
      <c r="AH28" s="449"/>
      <c r="AI28" s="449"/>
      <c r="AJ28" s="449"/>
      <c r="AK28" s="364"/>
      <c r="AL28" s="359"/>
      <c r="AM28" s="359"/>
      <c r="AN28" s="359"/>
      <c r="AO28" s="359"/>
      <c r="AP28" s="359"/>
      <c r="AQ28" s="359"/>
      <c r="AR28" s="359"/>
      <c r="AS28" s="359"/>
      <c r="AT28" s="359"/>
    </row>
    <row r="29" spans="1:46">
      <c r="A29" s="359"/>
      <c r="B29" s="363"/>
      <c r="C29" s="480"/>
      <c r="D29" s="480"/>
      <c r="E29" s="480"/>
      <c r="F29" s="342"/>
      <c r="G29" s="480"/>
      <c r="H29" s="480"/>
      <c r="I29" s="480"/>
      <c r="J29" s="350"/>
      <c r="K29" s="314"/>
      <c r="L29" s="482"/>
      <c r="M29" s="482"/>
      <c r="N29" s="482"/>
      <c r="O29" s="315"/>
      <c r="P29" s="482"/>
      <c r="Q29" s="482"/>
      <c r="R29" s="482"/>
      <c r="S29" s="316"/>
      <c r="T29" s="343"/>
      <c r="U29" s="480"/>
      <c r="V29" s="480"/>
      <c r="W29" s="480"/>
      <c r="X29" s="342"/>
      <c r="Y29" s="480"/>
      <c r="Z29" s="480"/>
      <c r="AA29" s="480"/>
      <c r="AB29" s="350"/>
      <c r="AC29" s="314"/>
      <c r="AD29" s="449"/>
      <c r="AE29" s="449"/>
      <c r="AF29" s="449"/>
      <c r="AG29" s="315"/>
      <c r="AH29" s="449"/>
      <c r="AI29" s="449"/>
      <c r="AJ29" s="449"/>
      <c r="AK29" s="364"/>
      <c r="AL29" s="359"/>
      <c r="AM29" s="359"/>
      <c r="AN29" s="359"/>
      <c r="AO29" s="359"/>
      <c r="AP29" s="359"/>
      <c r="AQ29" s="359"/>
      <c r="AR29" s="359"/>
      <c r="AS29" s="359"/>
      <c r="AT29" s="359"/>
    </row>
    <row r="30" spans="1:46">
      <c r="A30" s="359"/>
      <c r="B30" s="363"/>
      <c r="C30" s="480"/>
      <c r="D30" s="480"/>
      <c r="E30" s="480"/>
      <c r="F30" s="342"/>
      <c r="G30" s="480"/>
      <c r="H30" s="480"/>
      <c r="I30" s="480"/>
      <c r="J30" s="350"/>
      <c r="K30" s="314"/>
      <c r="L30" s="482"/>
      <c r="M30" s="482"/>
      <c r="N30" s="482"/>
      <c r="O30" s="315"/>
      <c r="P30" s="482"/>
      <c r="Q30" s="482"/>
      <c r="R30" s="482"/>
      <c r="S30" s="316"/>
      <c r="T30" s="343"/>
      <c r="U30" s="480"/>
      <c r="V30" s="480"/>
      <c r="W30" s="480"/>
      <c r="X30" s="342"/>
      <c r="Y30" s="480"/>
      <c r="Z30" s="480"/>
      <c r="AA30" s="480"/>
      <c r="AB30" s="350"/>
      <c r="AC30" s="314"/>
      <c r="AD30" s="449"/>
      <c r="AE30" s="449"/>
      <c r="AF30" s="449"/>
      <c r="AG30" s="315"/>
      <c r="AH30" s="449"/>
      <c r="AI30" s="449"/>
      <c r="AJ30" s="449"/>
      <c r="AK30" s="364"/>
      <c r="AL30" s="359"/>
      <c r="AM30" s="359"/>
      <c r="AN30" s="359"/>
      <c r="AO30" s="359"/>
      <c r="AP30" s="359"/>
      <c r="AQ30" s="359"/>
      <c r="AR30" s="359"/>
      <c r="AS30" s="359"/>
      <c r="AT30" s="359"/>
    </row>
    <row r="31" spans="1:46">
      <c r="A31" s="359"/>
      <c r="B31" s="363"/>
      <c r="C31" s="480"/>
      <c r="D31" s="480"/>
      <c r="E31" s="480"/>
      <c r="F31" s="342"/>
      <c r="G31" s="480"/>
      <c r="H31" s="480"/>
      <c r="I31" s="480"/>
      <c r="J31" s="350"/>
      <c r="K31" s="314"/>
      <c r="L31" s="482"/>
      <c r="M31" s="482"/>
      <c r="N31" s="482"/>
      <c r="O31" s="315"/>
      <c r="P31" s="482"/>
      <c r="Q31" s="482"/>
      <c r="R31" s="482"/>
      <c r="S31" s="316"/>
      <c r="T31" s="343"/>
      <c r="U31" s="480"/>
      <c r="V31" s="480"/>
      <c r="W31" s="480"/>
      <c r="X31" s="342"/>
      <c r="Y31" s="480"/>
      <c r="Z31" s="480"/>
      <c r="AA31" s="480"/>
      <c r="AB31" s="350"/>
      <c r="AC31" s="314"/>
      <c r="AD31" s="449"/>
      <c r="AE31" s="449"/>
      <c r="AF31" s="449"/>
      <c r="AG31" s="315"/>
      <c r="AH31" s="449"/>
      <c r="AI31" s="449"/>
      <c r="AJ31" s="449"/>
      <c r="AK31" s="364"/>
      <c r="AL31" s="359"/>
      <c r="AM31" s="359"/>
      <c r="AN31" s="359"/>
      <c r="AO31" s="359"/>
      <c r="AP31" s="359"/>
      <c r="AQ31" s="359"/>
      <c r="AR31" s="359"/>
      <c r="AS31" s="359"/>
      <c r="AT31" s="359"/>
    </row>
    <row r="32" spans="1:46">
      <c r="A32" s="359"/>
      <c r="B32" s="363"/>
      <c r="C32" s="480"/>
      <c r="D32" s="480"/>
      <c r="E32" s="480"/>
      <c r="F32" s="342"/>
      <c r="G32" s="480"/>
      <c r="H32" s="480"/>
      <c r="I32" s="480"/>
      <c r="J32" s="350"/>
      <c r="K32" s="314"/>
      <c r="L32" s="482"/>
      <c r="M32" s="482"/>
      <c r="N32" s="482"/>
      <c r="O32" s="315"/>
      <c r="P32" s="482"/>
      <c r="Q32" s="482"/>
      <c r="R32" s="482"/>
      <c r="S32" s="316"/>
      <c r="T32" s="343"/>
      <c r="U32" s="480"/>
      <c r="V32" s="480"/>
      <c r="W32" s="480"/>
      <c r="X32" s="342"/>
      <c r="Y32" s="480"/>
      <c r="Z32" s="480"/>
      <c r="AA32" s="480"/>
      <c r="AB32" s="350"/>
      <c r="AC32" s="314"/>
      <c r="AD32" s="449"/>
      <c r="AE32" s="449"/>
      <c r="AF32" s="449"/>
      <c r="AG32" s="315"/>
      <c r="AH32" s="449"/>
      <c r="AI32" s="449"/>
      <c r="AJ32" s="449"/>
      <c r="AK32" s="364"/>
      <c r="AL32" s="359"/>
      <c r="AM32" s="359"/>
      <c r="AN32" s="359"/>
      <c r="AO32" s="359"/>
      <c r="AP32" s="359"/>
      <c r="AQ32" s="359"/>
      <c r="AR32" s="359"/>
      <c r="AS32" s="359"/>
      <c r="AT32" s="359"/>
    </row>
    <row r="33" spans="1:46">
      <c r="A33" s="359"/>
      <c r="B33" s="363"/>
      <c r="C33" s="480"/>
      <c r="D33" s="480"/>
      <c r="E33" s="480"/>
      <c r="F33" s="342"/>
      <c r="G33" s="480"/>
      <c r="H33" s="480"/>
      <c r="I33" s="480"/>
      <c r="J33" s="350"/>
      <c r="K33" s="314"/>
      <c r="L33" s="482"/>
      <c r="M33" s="482"/>
      <c r="N33" s="482"/>
      <c r="O33" s="315"/>
      <c r="P33" s="482"/>
      <c r="Q33" s="482"/>
      <c r="R33" s="482"/>
      <c r="S33" s="316"/>
      <c r="T33" s="343"/>
      <c r="U33" s="480"/>
      <c r="V33" s="480"/>
      <c r="W33" s="480"/>
      <c r="X33" s="342"/>
      <c r="Y33" s="480"/>
      <c r="Z33" s="480"/>
      <c r="AA33" s="480"/>
      <c r="AB33" s="350"/>
      <c r="AC33" s="314"/>
      <c r="AD33" s="449"/>
      <c r="AE33" s="449"/>
      <c r="AF33" s="449"/>
      <c r="AG33" s="315"/>
      <c r="AH33" s="449"/>
      <c r="AI33" s="449"/>
      <c r="AJ33" s="449"/>
      <c r="AK33" s="364"/>
      <c r="AL33" s="359"/>
      <c r="AM33" s="359"/>
      <c r="AN33" s="359"/>
      <c r="AO33" s="359"/>
      <c r="AP33" s="359"/>
      <c r="AQ33" s="359"/>
      <c r="AR33" s="359"/>
      <c r="AS33" s="359"/>
      <c r="AT33" s="359"/>
    </row>
    <row r="34" spans="1:46">
      <c r="A34" s="359"/>
      <c r="B34" s="363"/>
      <c r="C34" s="480"/>
      <c r="D34" s="480"/>
      <c r="E34" s="480"/>
      <c r="F34" s="342"/>
      <c r="G34" s="480"/>
      <c r="H34" s="480"/>
      <c r="I34" s="480"/>
      <c r="J34" s="350"/>
      <c r="K34" s="314"/>
      <c r="L34" s="482"/>
      <c r="M34" s="482"/>
      <c r="N34" s="482"/>
      <c r="O34" s="315"/>
      <c r="P34" s="482"/>
      <c r="Q34" s="482"/>
      <c r="R34" s="482"/>
      <c r="S34" s="316"/>
      <c r="T34" s="343"/>
      <c r="U34" s="480"/>
      <c r="V34" s="480"/>
      <c r="W34" s="480"/>
      <c r="X34" s="342"/>
      <c r="Y34" s="480"/>
      <c r="Z34" s="480"/>
      <c r="AA34" s="480"/>
      <c r="AB34" s="350"/>
      <c r="AC34" s="314"/>
      <c r="AD34" s="449"/>
      <c r="AE34" s="449"/>
      <c r="AF34" s="449"/>
      <c r="AG34" s="315"/>
      <c r="AH34" s="449"/>
      <c r="AI34" s="449"/>
      <c r="AJ34" s="449"/>
      <c r="AK34" s="364"/>
      <c r="AL34" s="359"/>
      <c r="AM34" s="359"/>
      <c r="AN34" s="359"/>
      <c r="AO34" s="359"/>
      <c r="AP34" s="359"/>
      <c r="AQ34" s="359"/>
      <c r="AR34" s="359"/>
      <c r="AS34" s="359"/>
      <c r="AT34" s="359"/>
    </row>
    <row r="35" spans="1:46">
      <c r="A35" s="359"/>
      <c r="B35" s="363"/>
      <c r="C35" s="480"/>
      <c r="D35" s="480"/>
      <c r="E35" s="480"/>
      <c r="F35" s="342"/>
      <c r="G35" s="480"/>
      <c r="H35" s="480"/>
      <c r="I35" s="480"/>
      <c r="J35" s="350"/>
      <c r="K35" s="314"/>
      <c r="L35" s="482"/>
      <c r="M35" s="482"/>
      <c r="N35" s="482"/>
      <c r="O35" s="315"/>
      <c r="P35" s="482"/>
      <c r="Q35" s="482"/>
      <c r="R35" s="482"/>
      <c r="S35" s="316"/>
      <c r="T35" s="343"/>
      <c r="U35" s="480"/>
      <c r="V35" s="480"/>
      <c r="W35" s="480"/>
      <c r="X35" s="342"/>
      <c r="Y35" s="480"/>
      <c r="Z35" s="480"/>
      <c r="AA35" s="480"/>
      <c r="AB35" s="350"/>
      <c r="AC35" s="314"/>
      <c r="AD35" s="449"/>
      <c r="AE35" s="449"/>
      <c r="AF35" s="449"/>
      <c r="AG35" s="315"/>
      <c r="AH35" s="449"/>
      <c r="AI35" s="449"/>
      <c r="AJ35" s="449"/>
      <c r="AK35" s="364"/>
      <c r="AL35" s="359"/>
      <c r="AM35" s="359"/>
      <c r="AN35" s="359"/>
      <c r="AO35" s="359"/>
      <c r="AP35" s="359"/>
      <c r="AQ35" s="359"/>
      <c r="AR35" s="359"/>
      <c r="AS35" s="359"/>
      <c r="AT35" s="359"/>
    </row>
    <row r="36" spans="1:46" ht="14.65" thickBot="1">
      <c r="A36" s="359"/>
      <c r="B36" s="363"/>
      <c r="C36" s="342"/>
      <c r="D36" s="342"/>
      <c r="E36" s="342"/>
      <c r="F36" s="342"/>
      <c r="G36" s="342"/>
      <c r="H36" s="342"/>
      <c r="I36" s="342"/>
      <c r="J36" s="350"/>
      <c r="K36" s="314"/>
      <c r="L36" s="315"/>
      <c r="M36" s="315"/>
      <c r="N36" s="315"/>
      <c r="O36" s="315"/>
      <c r="P36" s="315"/>
      <c r="Q36" s="315"/>
      <c r="R36" s="315"/>
      <c r="S36" s="316"/>
      <c r="T36" s="343"/>
      <c r="U36" s="342"/>
      <c r="V36" s="342"/>
      <c r="W36" s="342"/>
      <c r="X36" s="342"/>
      <c r="Y36" s="342"/>
      <c r="Z36" s="342"/>
      <c r="AA36" s="342"/>
      <c r="AB36" s="350"/>
      <c r="AC36" s="314"/>
      <c r="AD36" s="315"/>
      <c r="AE36" s="315"/>
      <c r="AF36" s="315"/>
      <c r="AG36" s="315"/>
      <c r="AH36" s="315"/>
      <c r="AI36" s="315"/>
      <c r="AJ36" s="315"/>
      <c r="AK36" s="364"/>
      <c r="AL36" s="359"/>
      <c r="AM36" s="359"/>
      <c r="AN36" s="359"/>
      <c r="AO36" s="359"/>
      <c r="AP36" s="359"/>
      <c r="AQ36" s="359"/>
      <c r="AR36" s="359"/>
      <c r="AS36" s="359"/>
      <c r="AT36" s="359"/>
    </row>
    <row r="37" spans="1:46" ht="14.25" customHeight="1">
      <c r="A37" s="359"/>
      <c r="B37" s="363"/>
      <c r="C37" s="443" t="s">
        <v>175</v>
      </c>
      <c r="D37" s="444"/>
      <c r="E37" s="445"/>
      <c r="F37" s="344"/>
      <c r="G37" s="443" t="s">
        <v>604</v>
      </c>
      <c r="H37" s="444"/>
      <c r="I37" s="445"/>
      <c r="J37" s="349"/>
      <c r="K37" s="314"/>
      <c r="L37" s="456" t="s">
        <v>195</v>
      </c>
      <c r="M37" s="457"/>
      <c r="N37" s="458"/>
      <c r="O37" s="315"/>
      <c r="P37" s="456" t="s">
        <v>288</v>
      </c>
      <c r="Q37" s="457"/>
      <c r="R37" s="458"/>
      <c r="S37" s="318"/>
      <c r="T37" s="343"/>
      <c r="U37" s="490" t="s">
        <v>248</v>
      </c>
      <c r="V37" s="491"/>
      <c r="W37" s="492"/>
      <c r="X37" s="357"/>
      <c r="Y37" s="443" t="s">
        <v>324</v>
      </c>
      <c r="Z37" s="444"/>
      <c r="AA37" s="445"/>
      <c r="AB37" s="349"/>
      <c r="AC37" s="314"/>
      <c r="AD37" s="456" t="s">
        <v>266</v>
      </c>
      <c r="AE37" s="457"/>
      <c r="AF37" s="458"/>
      <c r="AG37" s="315"/>
      <c r="AH37" s="456" t="s">
        <v>425</v>
      </c>
      <c r="AI37" s="457"/>
      <c r="AJ37" s="458"/>
      <c r="AK37" s="364"/>
      <c r="AL37" s="359"/>
      <c r="AM37" s="359"/>
      <c r="AN37" s="359"/>
      <c r="AO37" s="359"/>
      <c r="AP37" s="359"/>
      <c r="AQ37" s="359"/>
      <c r="AR37" s="359"/>
      <c r="AS37" s="359"/>
      <c r="AT37" s="359"/>
    </row>
    <row r="38" spans="1:46" ht="14.25" customHeight="1" thickBot="1">
      <c r="A38" s="359"/>
      <c r="B38" s="363"/>
      <c r="C38" s="446"/>
      <c r="D38" s="447"/>
      <c r="E38" s="448"/>
      <c r="F38" s="342"/>
      <c r="G38" s="446"/>
      <c r="H38" s="447"/>
      <c r="I38" s="448"/>
      <c r="J38" s="350"/>
      <c r="K38" s="314"/>
      <c r="L38" s="459"/>
      <c r="M38" s="460"/>
      <c r="N38" s="461"/>
      <c r="O38" s="315"/>
      <c r="P38" s="459"/>
      <c r="Q38" s="460"/>
      <c r="R38" s="461"/>
      <c r="S38" s="316"/>
      <c r="T38" s="343"/>
      <c r="U38" s="493"/>
      <c r="V38" s="494"/>
      <c r="W38" s="495"/>
      <c r="X38" s="357"/>
      <c r="Y38" s="446"/>
      <c r="Z38" s="447"/>
      <c r="AA38" s="448"/>
      <c r="AB38" s="350"/>
      <c r="AC38" s="314"/>
      <c r="AD38" s="459"/>
      <c r="AE38" s="460"/>
      <c r="AF38" s="461"/>
      <c r="AG38" s="315"/>
      <c r="AH38" s="459"/>
      <c r="AI38" s="460"/>
      <c r="AJ38" s="461"/>
      <c r="AK38" s="364"/>
      <c r="AL38" s="359"/>
      <c r="AM38" s="359"/>
      <c r="AN38" s="359"/>
      <c r="AO38" s="359"/>
      <c r="AP38" s="359"/>
      <c r="AQ38" s="359"/>
      <c r="AR38" s="359"/>
      <c r="AS38" s="359"/>
      <c r="AT38" s="359"/>
    </row>
    <row r="39" spans="1:46">
      <c r="A39" s="359"/>
      <c r="B39" s="363"/>
      <c r="C39" s="480"/>
      <c r="D39" s="480"/>
      <c r="E39" s="480"/>
      <c r="F39" s="342"/>
      <c r="G39" s="480"/>
      <c r="H39" s="480"/>
      <c r="I39" s="480"/>
      <c r="J39" s="350"/>
      <c r="K39" s="314"/>
      <c r="L39" s="482"/>
      <c r="M39" s="482"/>
      <c r="N39" s="482"/>
      <c r="O39" s="315"/>
      <c r="P39" s="482"/>
      <c r="Q39" s="482"/>
      <c r="R39" s="482"/>
      <c r="S39" s="316"/>
      <c r="T39" s="343"/>
      <c r="U39" s="342"/>
      <c r="V39" s="342"/>
      <c r="W39" s="342"/>
      <c r="X39" s="342"/>
      <c r="Y39" s="480"/>
      <c r="Z39" s="480"/>
      <c r="AA39" s="480"/>
      <c r="AB39" s="350"/>
      <c r="AC39" s="314"/>
      <c r="AD39" s="449"/>
      <c r="AE39" s="449"/>
      <c r="AF39" s="449"/>
      <c r="AG39" s="315"/>
      <c r="AH39" s="449"/>
      <c r="AI39" s="449"/>
      <c r="AJ39" s="449"/>
      <c r="AK39" s="364"/>
      <c r="AL39" s="359"/>
      <c r="AM39" s="359"/>
      <c r="AN39" s="359"/>
      <c r="AO39" s="359"/>
      <c r="AP39" s="359"/>
      <c r="AQ39" s="359"/>
      <c r="AR39" s="359"/>
      <c r="AS39" s="359"/>
      <c r="AT39" s="359"/>
    </row>
    <row r="40" spans="1:46">
      <c r="A40" s="359"/>
      <c r="B40" s="363"/>
      <c r="C40" s="480"/>
      <c r="D40" s="480"/>
      <c r="E40" s="480"/>
      <c r="F40" s="342"/>
      <c r="G40" s="480"/>
      <c r="H40" s="480"/>
      <c r="I40" s="480"/>
      <c r="J40" s="350"/>
      <c r="K40" s="314"/>
      <c r="L40" s="482"/>
      <c r="M40" s="482"/>
      <c r="N40" s="482"/>
      <c r="O40" s="315"/>
      <c r="P40" s="482"/>
      <c r="Q40" s="482"/>
      <c r="R40" s="482"/>
      <c r="S40" s="316"/>
      <c r="T40" s="343"/>
      <c r="U40" s="342"/>
      <c r="V40" s="342"/>
      <c r="W40" s="342"/>
      <c r="X40" s="342"/>
      <c r="Y40" s="480"/>
      <c r="Z40" s="480"/>
      <c r="AA40" s="480"/>
      <c r="AB40" s="350"/>
      <c r="AC40" s="314"/>
      <c r="AD40" s="449"/>
      <c r="AE40" s="449"/>
      <c r="AF40" s="449"/>
      <c r="AG40" s="315"/>
      <c r="AH40" s="449"/>
      <c r="AI40" s="449"/>
      <c r="AJ40" s="449"/>
      <c r="AK40" s="364"/>
      <c r="AL40" s="359"/>
      <c r="AM40" s="359"/>
      <c r="AN40" s="359"/>
      <c r="AO40" s="359"/>
      <c r="AP40" s="359"/>
      <c r="AQ40" s="359"/>
      <c r="AR40" s="359"/>
      <c r="AS40" s="359"/>
      <c r="AT40" s="359"/>
    </row>
    <row r="41" spans="1:46">
      <c r="A41" s="359"/>
      <c r="B41" s="363"/>
      <c r="C41" s="480"/>
      <c r="D41" s="480"/>
      <c r="E41" s="480"/>
      <c r="F41" s="342"/>
      <c r="G41" s="480"/>
      <c r="H41" s="480"/>
      <c r="I41" s="480"/>
      <c r="J41" s="350"/>
      <c r="K41" s="314"/>
      <c r="L41" s="482"/>
      <c r="M41" s="482"/>
      <c r="N41" s="482"/>
      <c r="O41" s="315"/>
      <c r="P41" s="482"/>
      <c r="Q41" s="482"/>
      <c r="R41" s="482"/>
      <c r="S41" s="316"/>
      <c r="T41" s="343"/>
      <c r="U41" s="342"/>
      <c r="V41" s="342"/>
      <c r="W41" s="342"/>
      <c r="X41" s="342"/>
      <c r="Y41" s="480"/>
      <c r="Z41" s="480"/>
      <c r="AA41" s="480"/>
      <c r="AB41" s="350"/>
      <c r="AC41" s="314"/>
      <c r="AD41" s="449"/>
      <c r="AE41" s="449"/>
      <c r="AF41" s="449"/>
      <c r="AG41" s="315"/>
      <c r="AH41" s="449"/>
      <c r="AI41" s="449"/>
      <c r="AJ41" s="449"/>
      <c r="AK41" s="364"/>
      <c r="AL41" s="359"/>
      <c r="AM41" s="359"/>
      <c r="AN41" s="359"/>
      <c r="AO41" s="359"/>
      <c r="AP41" s="359"/>
      <c r="AQ41" s="359"/>
      <c r="AR41" s="359"/>
      <c r="AS41" s="359"/>
      <c r="AT41" s="359"/>
    </row>
    <row r="42" spans="1:46">
      <c r="A42" s="359"/>
      <c r="B42" s="363"/>
      <c r="C42" s="480"/>
      <c r="D42" s="480"/>
      <c r="E42" s="480"/>
      <c r="F42" s="342"/>
      <c r="G42" s="480"/>
      <c r="H42" s="480"/>
      <c r="I42" s="480"/>
      <c r="J42" s="350"/>
      <c r="K42" s="314"/>
      <c r="L42" s="482"/>
      <c r="M42" s="482"/>
      <c r="N42" s="482"/>
      <c r="O42" s="315"/>
      <c r="P42" s="482"/>
      <c r="Q42" s="482"/>
      <c r="R42" s="482"/>
      <c r="S42" s="316"/>
      <c r="T42" s="343"/>
      <c r="U42" s="342"/>
      <c r="V42" s="342"/>
      <c r="W42" s="342"/>
      <c r="X42" s="342"/>
      <c r="Y42" s="480"/>
      <c r="Z42" s="480"/>
      <c r="AA42" s="480"/>
      <c r="AB42" s="350"/>
      <c r="AC42" s="314"/>
      <c r="AD42" s="449"/>
      <c r="AE42" s="449"/>
      <c r="AF42" s="449"/>
      <c r="AG42" s="315"/>
      <c r="AH42" s="449"/>
      <c r="AI42" s="449"/>
      <c r="AJ42" s="449"/>
      <c r="AK42" s="364"/>
      <c r="AL42" s="359"/>
      <c r="AM42" s="359"/>
      <c r="AN42" s="359"/>
      <c r="AO42" s="359"/>
      <c r="AP42" s="359"/>
      <c r="AQ42" s="359"/>
      <c r="AR42" s="359"/>
      <c r="AS42" s="359"/>
      <c r="AT42" s="359"/>
    </row>
    <row r="43" spans="1:46">
      <c r="A43" s="359"/>
      <c r="B43" s="363"/>
      <c r="C43" s="480"/>
      <c r="D43" s="480"/>
      <c r="E43" s="480"/>
      <c r="F43" s="342"/>
      <c r="G43" s="480"/>
      <c r="H43" s="480"/>
      <c r="I43" s="480"/>
      <c r="J43" s="350"/>
      <c r="K43" s="314"/>
      <c r="L43" s="482"/>
      <c r="M43" s="482"/>
      <c r="N43" s="482"/>
      <c r="O43" s="315"/>
      <c r="P43" s="482"/>
      <c r="Q43" s="482"/>
      <c r="R43" s="482"/>
      <c r="S43" s="316"/>
      <c r="T43" s="343"/>
      <c r="U43" s="342"/>
      <c r="V43" s="342"/>
      <c r="W43" s="342"/>
      <c r="X43" s="342"/>
      <c r="Y43" s="480"/>
      <c r="Z43" s="480"/>
      <c r="AA43" s="480"/>
      <c r="AB43" s="350"/>
      <c r="AC43" s="314"/>
      <c r="AD43" s="449"/>
      <c r="AE43" s="449"/>
      <c r="AF43" s="449"/>
      <c r="AG43" s="315"/>
      <c r="AH43" s="449"/>
      <c r="AI43" s="449"/>
      <c r="AJ43" s="449"/>
      <c r="AK43" s="364"/>
      <c r="AL43" s="359"/>
      <c r="AM43" s="359"/>
      <c r="AN43" s="359"/>
      <c r="AO43" s="359"/>
      <c r="AP43" s="359"/>
      <c r="AQ43" s="359"/>
      <c r="AR43" s="359"/>
      <c r="AS43" s="359"/>
      <c r="AT43" s="359"/>
    </row>
    <row r="44" spans="1:46">
      <c r="A44" s="359"/>
      <c r="B44" s="363"/>
      <c r="C44" s="480"/>
      <c r="D44" s="480"/>
      <c r="E44" s="480"/>
      <c r="F44" s="342"/>
      <c r="G44" s="480"/>
      <c r="H44" s="480"/>
      <c r="I44" s="480"/>
      <c r="J44" s="350"/>
      <c r="K44" s="314"/>
      <c r="L44" s="482"/>
      <c r="M44" s="482"/>
      <c r="N44" s="482"/>
      <c r="O44" s="315"/>
      <c r="P44" s="482"/>
      <c r="Q44" s="482"/>
      <c r="R44" s="482"/>
      <c r="S44" s="316"/>
      <c r="T44" s="343"/>
      <c r="U44" s="342"/>
      <c r="V44" s="342"/>
      <c r="W44" s="342"/>
      <c r="X44" s="342"/>
      <c r="Y44" s="480"/>
      <c r="Z44" s="480"/>
      <c r="AA44" s="480"/>
      <c r="AB44" s="350"/>
      <c r="AC44" s="314"/>
      <c r="AD44" s="449"/>
      <c r="AE44" s="449"/>
      <c r="AF44" s="449"/>
      <c r="AG44" s="315"/>
      <c r="AH44" s="449"/>
      <c r="AI44" s="449"/>
      <c r="AJ44" s="449"/>
      <c r="AK44" s="364"/>
      <c r="AL44" s="359"/>
      <c r="AM44" s="359"/>
      <c r="AN44" s="359"/>
      <c r="AO44" s="359"/>
      <c r="AP44" s="359"/>
      <c r="AQ44" s="359"/>
      <c r="AR44" s="359"/>
      <c r="AS44" s="359"/>
      <c r="AT44" s="359"/>
    </row>
    <row r="45" spans="1:46">
      <c r="A45" s="359"/>
      <c r="B45" s="363"/>
      <c r="C45" s="480"/>
      <c r="D45" s="480"/>
      <c r="E45" s="480"/>
      <c r="F45" s="342"/>
      <c r="G45" s="480"/>
      <c r="H45" s="480"/>
      <c r="I45" s="480"/>
      <c r="J45" s="350"/>
      <c r="K45" s="314"/>
      <c r="L45" s="482"/>
      <c r="M45" s="482"/>
      <c r="N45" s="482"/>
      <c r="O45" s="315"/>
      <c r="P45" s="482"/>
      <c r="Q45" s="482"/>
      <c r="R45" s="482"/>
      <c r="S45" s="316"/>
      <c r="T45" s="343"/>
      <c r="U45" s="342"/>
      <c r="V45" s="342"/>
      <c r="W45" s="342"/>
      <c r="X45" s="342"/>
      <c r="Y45" s="480"/>
      <c r="Z45" s="480"/>
      <c r="AA45" s="480"/>
      <c r="AB45" s="350"/>
      <c r="AC45" s="314"/>
      <c r="AD45" s="449"/>
      <c r="AE45" s="449"/>
      <c r="AF45" s="449"/>
      <c r="AG45" s="315"/>
      <c r="AH45" s="449"/>
      <c r="AI45" s="449"/>
      <c r="AJ45" s="449"/>
      <c r="AK45" s="364"/>
      <c r="AL45" s="359"/>
      <c r="AM45" s="359"/>
      <c r="AN45" s="359"/>
      <c r="AO45" s="359"/>
      <c r="AP45" s="359"/>
      <c r="AQ45" s="359"/>
      <c r="AR45" s="359"/>
      <c r="AS45" s="359"/>
      <c r="AT45" s="359"/>
    </row>
    <row r="46" spans="1:46">
      <c r="A46" s="359"/>
      <c r="B46" s="363"/>
      <c r="C46" s="480"/>
      <c r="D46" s="480"/>
      <c r="E46" s="480"/>
      <c r="F46" s="342"/>
      <c r="G46" s="480"/>
      <c r="H46" s="480"/>
      <c r="I46" s="480"/>
      <c r="J46" s="350"/>
      <c r="K46" s="314"/>
      <c r="L46" s="482"/>
      <c r="M46" s="482"/>
      <c r="N46" s="482"/>
      <c r="O46" s="315"/>
      <c r="P46" s="482"/>
      <c r="Q46" s="482"/>
      <c r="R46" s="482"/>
      <c r="S46" s="316"/>
      <c r="T46" s="343"/>
      <c r="U46" s="342"/>
      <c r="V46" s="342"/>
      <c r="W46" s="342"/>
      <c r="X46" s="342"/>
      <c r="Y46" s="480"/>
      <c r="Z46" s="480"/>
      <c r="AA46" s="480"/>
      <c r="AB46" s="350"/>
      <c r="AC46" s="314"/>
      <c r="AD46" s="449"/>
      <c r="AE46" s="449"/>
      <c r="AF46" s="449"/>
      <c r="AG46" s="315"/>
      <c r="AH46" s="449"/>
      <c r="AI46" s="449"/>
      <c r="AJ46" s="449"/>
      <c r="AK46" s="364"/>
      <c r="AL46" s="359"/>
      <c r="AM46" s="359"/>
      <c r="AN46" s="359"/>
      <c r="AO46" s="359"/>
      <c r="AP46" s="359"/>
      <c r="AQ46" s="359"/>
      <c r="AR46" s="359"/>
      <c r="AS46" s="359"/>
      <c r="AT46" s="359"/>
    </row>
    <row r="47" spans="1:46">
      <c r="A47" s="359"/>
      <c r="B47" s="363"/>
      <c r="C47" s="480"/>
      <c r="D47" s="480"/>
      <c r="E47" s="480"/>
      <c r="F47" s="342"/>
      <c r="G47" s="480"/>
      <c r="H47" s="480"/>
      <c r="I47" s="480"/>
      <c r="J47" s="350"/>
      <c r="K47" s="314"/>
      <c r="L47" s="482"/>
      <c r="M47" s="482"/>
      <c r="N47" s="482"/>
      <c r="O47" s="315"/>
      <c r="P47" s="482"/>
      <c r="Q47" s="482"/>
      <c r="R47" s="482"/>
      <c r="S47" s="316"/>
      <c r="T47" s="343"/>
      <c r="U47" s="342"/>
      <c r="V47" s="342"/>
      <c r="W47" s="342"/>
      <c r="X47" s="342"/>
      <c r="Y47" s="480"/>
      <c r="Z47" s="480"/>
      <c r="AA47" s="480"/>
      <c r="AB47" s="350"/>
      <c r="AC47" s="314"/>
      <c r="AD47" s="449"/>
      <c r="AE47" s="449"/>
      <c r="AF47" s="449"/>
      <c r="AG47" s="315"/>
      <c r="AH47" s="449"/>
      <c r="AI47" s="449"/>
      <c r="AJ47" s="449"/>
      <c r="AK47" s="364"/>
      <c r="AL47" s="359"/>
      <c r="AM47" s="359"/>
      <c r="AN47" s="359"/>
      <c r="AO47" s="359"/>
      <c r="AP47" s="359"/>
      <c r="AQ47" s="359"/>
      <c r="AR47" s="359"/>
      <c r="AS47" s="359"/>
      <c r="AT47" s="359"/>
    </row>
    <row r="48" spans="1:46">
      <c r="A48" s="359"/>
      <c r="B48" s="363"/>
      <c r="C48" s="480"/>
      <c r="D48" s="480"/>
      <c r="E48" s="480"/>
      <c r="F48" s="342"/>
      <c r="G48" s="480"/>
      <c r="H48" s="480"/>
      <c r="I48" s="480"/>
      <c r="J48" s="350"/>
      <c r="K48" s="314"/>
      <c r="L48" s="482"/>
      <c r="M48" s="482"/>
      <c r="N48" s="482"/>
      <c r="O48" s="315"/>
      <c r="P48" s="482"/>
      <c r="Q48" s="482"/>
      <c r="R48" s="482"/>
      <c r="S48" s="316"/>
      <c r="T48" s="343"/>
      <c r="U48" s="342"/>
      <c r="V48" s="342"/>
      <c r="W48" s="342"/>
      <c r="X48" s="342"/>
      <c r="Y48" s="480"/>
      <c r="Z48" s="480"/>
      <c r="AA48" s="480"/>
      <c r="AB48" s="350"/>
      <c r="AC48" s="314"/>
      <c r="AD48" s="449"/>
      <c r="AE48" s="449"/>
      <c r="AF48" s="449"/>
      <c r="AG48" s="315"/>
      <c r="AH48" s="449"/>
      <c r="AI48" s="449"/>
      <c r="AJ48" s="449"/>
      <c r="AK48" s="364"/>
      <c r="AL48" s="359"/>
      <c r="AM48" s="359"/>
      <c r="AN48" s="359"/>
      <c r="AO48" s="359"/>
      <c r="AP48" s="359"/>
      <c r="AQ48" s="359"/>
      <c r="AR48" s="359"/>
      <c r="AS48" s="359"/>
      <c r="AT48" s="359"/>
    </row>
    <row r="49" spans="1:46">
      <c r="A49" s="359"/>
      <c r="B49" s="363"/>
      <c r="C49" s="480"/>
      <c r="D49" s="480"/>
      <c r="E49" s="480"/>
      <c r="F49" s="342"/>
      <c r="G49" s="480"/>
      <c r="H49" s="480"/>
      <c r="I49" s="480"/>
      <c r="J49" s="350"/>
      <c r="K49" s="314"/>
      <c r="L49" s="482"/>
      <c r="M49" s="482"/>
      <c r="N49" s="482"/>
      <c r="O49" s="315"/>
      <c r="P49" s="482"/>
      <c r="Q49" s="482"/>
      <c r="R49" s="482"/>
      <c r="S49" s="316"/>
      <c r="T49" s="343"/>
      <c r="U49" s="342"/>
      <c r="V49" s="342"/>
      <c r="W49" s="342"/>
      <c r="X49" s="342"/>
      <c r="Y49" s="480"/>
      <c r="Z49" s="480"/>
      <c r="AA49" s="480"/>
      <c r="AB49" s="350"/>
      <c r="AC49" s="314"/>
      <c r="AD49" s="449"/>
      <c r="AE49" s="449"/>
      <c r="AF49" s="449"/>
      <c r="AG49" s="315"/>
      <c r="AH49" s="449"/>
      <c r="AI49" s="449"/>
      <c r="AJ49" s="449"/>
      <c r="AK49" s="364"/>
      <c r="AL49" s="359"/>
      <c r="AM49" s="359"/>
      <c r="AN49" s="359"/>
      <c r="AO49" s="359"/>
      <c r="AP49" s="359"/>
      <c r="AQ49" s="359"/>
      <c r="AR49" s="359"/>
      <c r="AS49" s="359"/>
      <c r="AT49" s="359"/>
    </row>
    <row r="50" spans="1:46">
      <c r="A50" s="359"/>
      <c r="B50" s="363"/>
      <c r="C50" s="480"/>
      <c r="D50" s="480"/>
      <c r="E50" s="480"/>
      <c r="F50" s="342"/>
      <c r="G50" s="480"/>
      <c r="H50" s="480"/>
      <c r="I50" s="480"/>
      <c r="J50" s="350"/>
      <c r="K50" s="314"/>
      <c r="L50" s="482"/>
      <c r="M50" s="482"/>
      <c r="N50" s="482"/>
      <c r="O50" s="315"/>
      <c r="P50" s="482"/>
      <c r="Q50" s="482"/>
      <c r="R50" s="482"/>
      <c r="S50" s="316"/>
      <c r="T50" s="343"/>
      <c r="U50" s="342"/>
      <c r="V50" s="342"/>
      <c r="W50" s="342"/>
      <c r="X50" s="342"/>
      <c r="Y50" s="480"/>
      <c r="Z50" s="480"/>
      <c r="AA50" s="480"/>
      <c r="AB50" s="350"/>
      <c r="AC50" s="314"/>
      <c r="AD50" s="449"/>
      <c r="AE50" s="449"/>
      <c r="AF50" s="449"/>
      <c r="AG50" s="315"/>
      <c r="AH50" s="449"/>
      <c r="AI50" s="449"/>
      <c r="AJ50" s="449"/>
      <c r="AK50" s="364"/>
      <c r="AL50" s="359"/>
      <c r="AM50" s="359"/>
      <c r="AN50" s="359"/>
      <c r="AO50" s="359"/>
      <c r="AP50" s="359"/>
      <c r="AQ50" s="359"/>
      <c r="AR50" s="359"/>
      <c r="AS50" s="359"/>
      <c r="AT50" s="359"/>
    </row>
    <row r="51" spans="1:46">
      <c r="A51" s="359"/>
      <c r="B51" s="363"/>
      <c r="C51" s="480"/>
      <c r="D51" s="480"/>
      <c r="E51" s="480"/>
      <c r="F51" s="342"/>
      <c r="G51" s="480"/>
      <c r="H51" s="480"/>
      <c r="I51" s="480"/>
      <c r="J51" s="350"/>
      <c r="K51" s="314"/>
      <c r="L51" s="482"/>
      <c r="M51" s="482"/>
      <c r="N51" s="482"/>
      <c r="O51" s="315"/>
      <c r="P51" s="482"/>
      <c r="Q51" s="482"/>
      <c r="R51" s="482"/>
      <c r="S51" s="316"/>
      <c r="T51" s="343"/>
      <c r="U51" s="342"/>
      <c r="V51" s="342"/>
      <c r="W51" s="342"/>
      <c r="X51" s="342"/>
      <c r="Y51" s="480"/>
      <c r="Z51" s="480"/>
      <c r="AA51" s="480"/>
      <c r="AB51" s="350"/>
      <c r="AC51" s="314"/>
      <c r="AD51" s="449"/>
      <c r="AE51" s="449"/>
      <c r="AF51" s="449"/>
      <c r="AG51" s="315"/>
      <c r="AH51" s="449"/>
      <c r="AI51" s="449"/>
      <c r="AJ51" s="449"/>
      <c r="AK51" s="364"/>
      <c r="AL51" s="359"/>
      <c r="AM51" s="359"/>
      <c r="AN51" s="359"/>
      <c r="AO51" s="359"/>
      <c r="AP51" s="359"/>
      <c r="AQ51" s="359"/>
      <c r="AR51" s="359"/>
      <c r="AS51" s="359"/>
      <c r="AT51" s="359"/>
    </row>
    <row r="52" spans="1:46">
      <c r="A52" s="359"/>
      <c r="B52" s="363"/>
      <c r="C52" s="480"/>
      <c r="D52" s="480"/>
      <c r="E52" s="480"/>
      <c r="F52" s="342"/>
      <c r="G52" s="480"/>
      <c r="H52" s="480"/>
      <c r="I52" s="480"/>
      <c r="J52" s="350"/>
      <c r="K52" s="314"/>
      <c r="L52" s="482"/>
      <c r="M52" s="482"/>
      <c r="N52" s="482"/>
      <c r="O52" s="315"/>
      <c r="P52" s="482"/>
      <c r="Q52" s="482"/>
      <c r="R52" s="482"/>
      <c r="S52" s="316"/>
      <c r="T52" s="343"/>
      <c r="U52" s="342"/>
      <c r="V52" s="342"/>
      <c r="W52" s="342"/>
      <c r="X52" s="342"/>
      <c r="Y52" s="480"/>
      <c r="Z52" s="480"/>
      <c r="AA52" s="480"/>
      <c r="AB52" s="350"/>
      <c r="AC52" s="314"/>
      <c r="AD52" s="449"/>
      <c r="AE52" s="449"/>
      <c r="AF52" s="449"/>
      <c r="AG52" s="315"/>
      <c r="AH52" s="449"/>
      <c r="AI52" s="449"/>
      <c r="AJ52" s="449"/>
      <c r="AK52" s="364"/>
      <c r="AL52" s="359"/>
      <c r="AM52" s="359"/>
      <c r="AN52" s="359"/>
      <c r="AO52" s="359"/>
      <c r="AP52" s="359"/>
      <c r="AQ52" s="359"/>
      <c r="AR52" s="359"/>
      <c r="AS52" s="359"/>
      <c r="AT52" s="359"/>
    </row>
    <row r="53" spans="1:46">
      <c r="A53" s="359"/>
      <c r="B53" s="363"/>
      <c r="C53" s="480"/>
      <c r="D53" s="480"/>
      <c r="E53" s="480"/>
      <c r="F53" s="342"/>
      <c r="G53" s="480"/>
      <c r="H53" s="480"/>
      <c r="I53" s="480"/>
      <c r="J53" s="350"/>
      <c r="K53" s="314"/>
      <c r="L53" s="482"/>
      <c r="M53" s="482"/>
      <c r="N53" s="482"/>
      <c r="O53" s="315"/>
      <c r="P53" s="482"/>
      <c r="Q53" s="482"/>
      <c r="R53" s="482"/>
      <c r="S53" s="316"/>
      <c r="T53" s="343"/>
      <c r="U53" s="342"/>
      <c r="V53" s="342"/>
      <c r="W53" s="342"/>
      <c r="X53" s="342"/>
      <c r="Y53" s="480"/>
      <c r="Z53" s="480"/>
      <c r="AA53" s="480"/>
      <c r="AB53" s="350"/>
      <c r="AC53" s="314"/>
      <c r="AD53" s="449"/>
      <c r="AE53" s="449"/>
      <c r="AF53" s="449"/>
      <c r="AG53" s="315"/>
      <c r="AH53" s="449"/>
      <c r="AI53" s="449"/>
      <c r="AJ53" s="449"/>
      <c r="AK53" s="364"/>
      <c r="AL53" s="359"/>
      <c r="AM53" s="359"/>
      <c r="AN53" s="359"/>
      <c r="AO53" s="359"/>
      <c r="AP53" s="359"/>
      <c r="AQ53" s="359"/>
      <c r="AR53" s="359"/>
      <c r="AS53" s="359"/>
      <c r="AT53" s="359"/>
    </row>
    <row r="54" spans="1:46" ht="17.25" customHeight="1" thickBot="1">
      <c r="A54" s="359"/>
      <c r="B54" s="363"/>
      <c r="C54" s="342"/>
      <c r="D54" s="342"/>
      <c r="E54" s="342"/>
      <c r="F54" s="342"/>
      <c r="G54" s="342"/>
      <c r="H54" s="342"/>
      <c r="I54" s="342"/>
      <c r="J54" s="350"/>
      <c r="K54" s="314"/>
      <c r="L54" s="315"/>
      <c r="M54" s="315"/>
      <c r="N54" s="315"/>
      <c r="O54" s="315"/>
      <c r="P54" s="315"/>
      <c r="Q54" s="315"/>
      <c r="R54" s="315"/>
      <c r="S54" s="316"/>
      <c r="T54" s="343"/>
      <c r="U54" s="342"/>
      <c r="V54" s="342"/>
      <c r="W54" s="342"/>
      <c r="X54" s="342"/>
      <c r="Y54" s="342"/>
      <c r="Z54" s="342"/>
      <c r="AA54" s="342"/>
      <c r="AB54" s="350"/>
      <c r="AC54" s="314"/>
      <c r="AD54" s="315"/>
      <c r="AE54" s="315"/>
      <c r="AF54" s="315"/>
      <c r="AG54" s="315"/>
      <c r="AH54" s="449"/>
      <c r="AI54" s="449"/>
      <c r="AJ54" s="449"/>
      <c r="AK54" s="364"/>
      <c r="AL54" s="359"/>
      <c r="AM54" s="359"/>
      <c r="AN54" s="359"/>
      <c r="AO54" s="359"/>
      <c r="AP54" s="359"/>
      <c r="AQ54" s="359"/>
      <c r="AR54" s="359"/>
      <c r="AS54" s="359"/>
      <c r="AT54" s="359"/>
    </row>
    <row r="55" spans="1:46" ht="15" customHeight="1">
      <c r="A55" s="359"/>
      <c r="B55" s="363"/>
      <c r="C55" s="443" t="s">
        <v>189</v>
      </c>
      <c r="D55" s="444"/>
      <c r="E55" s="445"/>
      <c r="F55" s="342"/>
      <c r="G55" s="443" t="s">
        <v>209</v>
      </c>
      <c r="H55" s="444"/>
      <c r="I55" s="445"/>
      <c r="J55" s="349"/>
      <c r="K55" s="314"/>
      <c r="L55" s="456" t="s">
        <v>362</v>
      </c>
      <c r="M55" s="457"/>
      <c r="N55" s="458"/>
      <c r="O55" s="315"/>
      <c r="P55" s="484" t="s">
        <v>510</v>
      </c>
      <c r="Q55" s="485"/>
      <c r="R55" s="486"/>
      <c r="S55" s="316"/>
      <c r="T55" s="343"/>
      <c r="U55" s="443" t="s">
        <v>372</v>
      </c>
      <c r="V55" s="444"/>
      <c r="W55" s="445"/>
      <c r="X55" s="342"/>
      <c r="Y55" s="342"/>
      <c r="Z55" s="342"/>
      <c r="AA55" s="342"/>
      <c r="AB55" s="350"/>
      <c r="AC55" s="314"/>
      <c r="AD55" s="456" t="s">
        <v>300</v>
      </c>
      <c r="AE55" s="457"/>
      <c r="AF55" s="458"/>
      <c r="AG55" s="315"/>
      <c r="AH55" s="456" t="s">
        <v>473</v>
      </c>
      <c r="AI55" s="457"/>
      <c r="AJ55" s="458"/>
      <c r="AK55" s="364"/>
      <c r="AL55" s="359"/>
      <c r="AM55" s="359"/>
      <c r="AN55" s="359"/>
      <c r="AO55" s="359"/>
      <c r="AP55" s="359"/>
      <c r="AQ55" s="359"/>
      <c r="AR55" s="359"/>
      <c r="AS55" s="359"/>
      <c r="AT55" s="359"/>
    </row>
    <row r="56" spans="1:46" ht="14.25" customHeight="1" thickBot="1">
      <c r="A56" s="359"/>
      <c r="B56" s="363"/>
      <c r="C56" s="446"/>
      <c r="D56" s="447"/>
      <c r="E56" s="448"/>
      <c r="F56" s="342"/>
      <c r="G56" s="446"/>
      <c r="H56" s="447"/>
      <c r="I56" s="448"/>
      <c r="J56" s="350"/>
      <c r="K56" s="314"/>
      <c r="L56" s="459"/>
      <c r="M56" s="460"/>
      <c r="N56" s="461"/>
      <c r="O56" s="315"/>
      <c r="P56" s="487"/>
      <c r="Q56" s="488"/>
      <c r="R56" s="489"/>
      <c r="S56" s="316"/>
      <c r="T56" s="343"/>
      <c r="U56" s="446"/>
      <c r="V56" s="447"/>
      <c r="W56" s="448"/>
      <c r="X56" s="342"/>
      <c r="Y56" s="342"/>
      <c r="Z56" s="342"/>
      <c r="AA56" s="342"/>
      <c r="AB56" s="350"/>
      <c r="AC56" s="314"/>
      <c r="AD56" s="459"/>
      <c r="AE56" s="460"/>
      <c r="AF56" s="461"/>
      <c r="AG56" s="315"/>
      <c r="AH56" s="459"/>
      <c r="AI56" s="460"/>
      <c r="AJ56" s="461"/>
      <c r="AK56" s="364"/>
      <c r="AL56" s="359"/>
      <c r="AM56" s="359"/>
      <c r="AN56" s="359"/>
      <c r="AO56" s="359"/>
      <c r="AP56" s="359"/>
      <c r="AQ56" s="359"/>
      <c r="AR56" s="359"/>
      <c r="AS56" s="359"/>
      <c r="AT56" s="359"/>
    </row>
    <row r="57" spans="1:46" ht="14.65" customHeight="1">
      <c r="A57" s="359"/>
      <c r="B57" s="363"/>
      <c r="C57" s="342"/>
      <c r="D57" s="342"/>
      <c r="E57" s="342"/>
      <c r="F57" s="342"/>
      <c r="G57" s="342"/>
      <c r="H57" s="342"/>
      <c r="I57" s="342"/>
      <c r="J57" s="342"/>
      <c r="K57" s="314"/>
      <c r="L57" s="482"/>
      <c r="M57" s="482"/>
      <c r="N57" s="482"/>
      <c r="O57" s="315"/>
      <c r="P57" s="482"/>
      <c r="Q57" s="482"/>
      <c r="R57" s="482"/>
      <c r="S57" s="316"/>
      <c r="T57" s="343"/>
      <c r="U57" s="483"/>
      <c r="V57" s="483"/>
      <c r="W57" s="483"/>
      <c r="X57" s="342"/>
      <c r="Y57" s="342"/>
      <c r="Z57" s="342"/>
      <c r="AA57" s="342"/>
      <c r="AB57" s="350"/>
      <c r="AC57" s="314"/>
      <c r="AD57" s="449"/>
      <c r="AE57" s="449"/>
      <c r="AF57" s="449"/>
      <c r="AG57" s="315"/>
      <c r="AH57" s="449"/>
      <c r="AI57" s="449"/>
      <c r="AJ57" s="449"/>
      <c r="AK57" s="364"/>
      <c r="AL57" s="359"/>
      <c r="AM57" s="359"/>
      <c r="AN57" s="359"/>
      <c r="AO57" s="359"/>
      <c r="AP57" s="359"/>
      <c r="AQ57" s="359"/>
      <c r="AR57" s="359"/>
      <c r="AS57" s="359"/>
      <c r="AT57" s="359"/>
    </row>
    <row r="58" spans="1:46">
      <c r="A58" s="359"/>
      <c r="B58" s="363"/>
      <c r="C58" s="342"/>
      <c r="D58" s="342"/>
      <c r="E58" s="342"/>
      <c r="F58" s="342"/>
      <c r="G58" s="342"/>
      <c r="H58" s="342"/>
      <c r="I58" s="342"/>
      <c r="J58" s="342"/>
      <c r="K58" s="314"/>
      <c r="L58" s="482"/>
      <c r="M58" s="482"/>
      <c r="N58" s="482"/>
      <c r="O58" s="315"/>
      <c r="P58" s="482"/>
      <c r="Q58" s="482"/>
      <c r="R58" s="482"/>
      <c r="S58" s="316"/>
      <c r="T58" s="343"/>
      <c r="U58" s="483"/>
      <c r="V58" s="483"/>
      <c r="W58" s="483"/>
      <c r="X58" s="342"/>
      <c r="Y58" s="342"/>
      <c r="Z58" s="342"/>
      <c r="AA58" s="342"/>
      <c r="AB58" s="350"/>
      <c r="AC58" s="314"/>
      <c r="AD58" s="449"/>
      <c r="AE58" s="449"/>
      <c r="AF58" s="449"/>
      <c r="AG58" s="315"/>
      <c r="AH58" s="449"/>
      <c r="AI58" s="449"/>
      <c r="AJ58" s="449"/>
      <c r="AK58" s="364"/>
      <c r="AL58" s="359"/>
      <c r="AM58" s="359"/>
      <c r="AN58" s="359"/>
      <c r="AO58" s="359"/>
      <c r="AP58" s="359"/>
      <c r="AQ58" s="359"/>
      <c r="AR58" s="359"/>
      <c r="AS58" s="359"/>
      <c r="AT58" s="359"/>
    </row>
    <row r="59" spans="1:46">
      <c r="A59" s="359"/>
      <c r="B59" s="363"/>
      <c r="C59" s="342"/>
      <c r="D59" s="342"/>
      <c r="E59" s="342"/>
      <c r="F59" s="342"/>
      <c r="G59" s="342"/>
      <c r="H59" s="342"/>
      <c r="I59" s="342"/>
      <c r="J59" s="342"/>
      <c r="K59" s="314"/>
      <c r="L59" s="482"/>
      <c r="M59" s="482"/>
      <c r="N59" s="482"/>
      <c r="O59" s="315"/>
      <c r="P59" s="482"/>
      <c r="Q59" s="482"/>
      <c r="R59" s="482"/>
      <c r="S59" s="316"/>
      <c r="T59" s="343"/>
      <c r="U59" s="483"/>
      <c r="V59" s="483"/>
      <c r="W59" s="483"/>
      <c r="X59" s="342"/>
      <c r="Y59" s="342"/>
      <c r="Z59" s="342"/>
      <c r="AA59" s="342"/>
      <c r="AB59" s="350"/>
      <c r="AC59" s="314"/>
      <c r="AD59" s="449"/>
      <c r="AE59" s="449"/>
      <c r="AF59" s="449"/>
      <c r="AG59" s="315"/>
      <c r="AH59" s="449"/>
      <c r="AI59" s="449"/>
      <c r="AJ59" s="449"/>
      <c r="AK59" s="364"/>
      <c r="AL59" s="359"/>
      <c r="AM59" s="359"/>
      <c r="AN59" s="359"/>
      <c r="AO59" s="359"/>
      <c r="AP59" s="359"/>
      <c r="AQ59" s="359"/>
      <c r="AR59" s="359"/>
      <c r="AS59" s="359"/>
      <c r="AT59" s="359"/>
    </row>
    <row r="60" spans="1:46">
      <c r="A60" s="359"/>
      <c r="B60" s="363"/>
      <c r="C60" s="342"/>
      <c r="D60" s="342"/>
      <c r="E60" s="342"/>
      <c r="F60" s="342"/>
      <c r="G60" s="342"/>
      <c r="H60" s="342"/>
      <c r="I60" s="342"/>
      <c r="J60" s="342"/>
      <c r="K60" s="314"/>
      <c r="L60" s="482"/>
      <c r="M60" s="482"/>
      <c r="N60" s="482"/>
      <c r="O60" s="315"/>
      <c r="P60" s="482"/>
      <c r="Q60" s="482"/>
      <c r="R60" s="482"/>
      <c r="S60" s="316"/>
      <c r="T60" s="343"/>
      <c r="U60" s="483"/>
      <c r="V60" s="483"/>
      <c r="W60" s="483"/>
      <c r="X60" s="342"/>
      <c r="Y60" s="342"/>
      <c r="Z60" s="342"/>
      <c r="AA60" s="342"/>
      <c r="AB60" s="350"/>
      <c r="AC60" s="314"/>
      <c r="AD60" s="449"/>
      <c r="AE60" s="449"/>
      <c r="AF60" s="449"/>
      <c r="AG60" s="315"/>
      <c r="AH60" s="449"/>
      <c r="AI60" s="449"/>
      <c r="AJ60" s="449"/>
      <c r="AK60" s="364"/>
      <c r="AL60" s="359"/>
      <c r="AM60" s="359"/>
      <c r="AN60" s="359"/>
      <c r="AO60" s="359"/>
      <c r="AP60" s="359"/>
      <c r="AQ60" s="359"/>
      <c r="AR60" s="359"/>
      <c r="AS60" s="359"/>
      <c r="AT60" s="359"/>
    </row>
    <row r="61" spans="1:46">
      <c r="A61" s="359"/>
      <c r="B61" s="363"/>
      <c r="C61" s="342"/>
      <c r="D61" s="342"/>
      <c r="E61" s="342"/>
      <c r="F61" s="342"/>
      <c r="G61" s="342"/>
      <c r="H61" s="342"/>
      <c r="I61" s="342"/>
      <c r="J61" s="342"/>
      <c r="K61" s="314"/>
      <c r="L61" s="482"/>
      <c r="M61" s="482"/>
      <c r="N61" s="482"/>
      <c r="O61" s="315"/>
      <c r="P61" s="482"/>
      <c r="Q61" s="482"/>
      <c r="R61" s="482"/>
      <c r="S61" s="316"/>
      <c r="T61" s="343"/>
      <c r="U61" s="483"/>
      <c r="V61" s="483"/>
      <c r="W61" s="483"/>
      <c r="X61" s="342"/>
      <c r="Y61" s="342"/>
      <c r="Z61" s="342"/>
      <c r="AA61" s="342"/>
      <c r="AB61" s="350"/>
      <c r="AC61" s="314"/>
      <c r="AD61" s="449"/>
      <c r="AE61" s="449"/>
      <c r="AF61" s="449"/>
      <c r="AG61" s="315"/>
      <c r="AH61" s="449"/>
      <c r="AI61" s="449"/>
      <c r="AJ61" s="449"/>
      <c r="AK61" s="364"/>
      <c r="AL61" s="359"/>
      <c r="AM61" s="359"/>
      <c r="AN61" s="359"/>
      <c r="AO61" s="359"/>
      <c r="AP61" s="359"/>
      <c r="AQ61" s="359"/>
      <c r="AR61" s="359"/>
      <c r="AS61" s="359"/>
      <c r="AT61" s="359"/>
    </row>
    <row r="62" spans="1:46">
      <c r="A62" s="359"/>
      <c r="B62" s="363"/>
      <c r="C62" s="342"/>
      <c r="D62" s="342"/>
      <c r="E62" s="342"/>
      <c r="F62" s="342"/>
      <c r="G62" s="342"/>
      <c r="H62" s="342"/>
      <c r="I62" s="342"/>
      <c r="J62" s="342"/>
      <c r="K62" s="314"/>
      <c r="L62" s="482"/>
      <c r="M62" s="482"/>
      <c r="N62" s="482"/>
      <c r="O62" s="315"/>
      <c r="P62" s="482"/>
      <c r="Q62" s="482"/>
      <c r="R62" s="482"/>
      <c r="S62" s="316"/>
      <c r="T62" s="343"/>
      <c r="U62" s="483"/>
      <c r="V62" s="483"/>
      <c r="W62" s="483"/>
      <c r="X62" s="342"/>
      <c r="Y62" s="342"/>
      <c r="Z62" s="342"/>
      <c r="AA62" s="342"/>
      <c r="AB62" s="350"/>
      <c r="AC62" s="314"/>
      <c r="AD62" s="449"/>
      <c r="AE62" s="449"/>
      <c r="AF62" s="449"/>
      <c r="AG62" s="315"/>
      <c r="AH62" s="449"/>
      <c r="AI62" s="449"/>
      <c r="AJ62" s="449"/>
      <c r="AK62" s="364"/>
      <c r="AL62" s="359"/>
      <c r="AM62" s="359"/>
      <c r="AN62" s="359"/>
      <c r="AO62" s="359"/>
      <c r="AP62" s="359"/>
      <c r="AQ62" s="359"/>
      <c r="AR62" s="359"/>
      <c r="AS62" s="359"/>
      <c r="AT62" s="359"/>
    </row>
    <row r="63" spans="1:46">
      <c r="A63" s="359"/>
      <c r="B63" s="363"/>
      <c r="C63" s="342"/>
      <c r="D63" s="342"/>
      <c r="E63" s="342"/>
      <c r="F63" s="342"/>
      <c r="G63" s="342"/>
      <c r="H63" s="342"/>
      <c r="I63" s="342"/>
      <c r="J63" s="342"/>
      <c r="K63" s="314"/>
      <c r="L63" s="482"/>
      <c r="M63" s="482"/>
      <c r="N63" s="482"/>
      <c r="O63" s="315"/>
      <c r="P63" s="482"/>
      <c r="Q63" s="482"/>
      <c r="R63" s="482"/>
      <c r="S63" s="316"/>
      <c r="T63" s="343"/>
      <c r="U63" s="483"/>
      <c r="V63" s="483"/>
      <c r="W63" s="483"/>
      <c r="X63" s="342"/>
      <c r="Y63" s="342"/>
      <c r="Z63" s="342"/>
      <c r="AA63" s="342"/>
      <c r="AB63" s="350"/>
      <c r="AC63" s="314"/>
      <c r="AD63" s="449"/>
      <c r="AE63" s="449"/>
      <c r="AF63" s="449"/>
      <c r="AG63" s="315"/>
      <c r="AH63" s="449"/>
      <c r="AI63" s="449"/>
      <c r="AJ63" s="449"/>
      <c r="AK63" s="364"/>
      <c r="AL63" s="359"/>
      <c r="AM63" s="359"/>
      <c r="AN63" s="359"/>
      <c r="AO63" s="359"/>
      <c r="AP63" s="359"/>
      <c r="AQ63" s="359"/>
      <c r="AR63" s="359"/>
      <c r="AS63" s="359"/>
      <c r="AT63" s="359"/>
    </row>
    <row r="64" spans="1:46">
      <c r="A64" s="359"/>
      <c r="B64" s="350"/>
      <c r="C64" s="342"/>
      <c r="D64" s="342"/>
      <c r="E64" s="342"/>
      <c r="F64" s="342"/>
      <c r="G64" s="342"/>
      <c r="H64" s="342"/>
      <c r="I64" s="342"/>
      <c r="J64" s="342"/>
      <c r="K64" s="314"/>
      <c r="L64" s="482"/>
      <c r="M64" s="482"/>
      <c r="N64" s="482"/>
      <c r="O64" s="315"/>
      <c r="P64" s="482"/>
      <c r="Q64" s="482"/>
      <c r="R64" s="482"/>
      <c r="S64" s="316"/>
      <c r="T64" s="343"/>
      <c r="U64" s="483"/>
      <c r="V64" s="483"/>
      <c r="W64" s="483"/>
      <c r="X64" s="342"/>
      <c r="Y64" s="342"/>
      <c r="Z64" s="342"/>
      <c r="AA64" s="342"/>
      <c r="AB64" s="350"/>
      <c r="AC64" s="314"/>
      <c r="AD64" s="449"/>
      <c r="AE64" s="449"/>
      <c r="AF64" s="449"/>
      <c r="AG64" s="315"/>
      <c r="AH64" s="449"/>
      <c r="AI64" s="449"/>
      <c r="AJ64" s="449"/>
      <c r="AK64" s="364"/>
      <c r="AL64" s="359"/>
      <c r="AM64" s="359"/>
      <c r="AN64" s="359"/>
      <c r="AO64" s="359"/>
      <c r="AP64" s="359"/>
      <c r="AQ64" s="359"/>
      <c r="AR64" s="359"/>
      <c r="AS64" s="359"/>
      <c r="AT64" s="359"/>
    </row>
    <row r="65" spans="1:46">
      <c r="A65" s="359"/>
      <c r="B65" s="363"/>
      <c r="C65" s="342"/>
      <c r="D65" s="342"/>
      <c r="E65" s="342"/>
      <c r="F65" s="342"/>
      <c r="G65" s="342"/>
      <c r="H65" s="342"/>
      <c r="I65" s="342"/>
      <c r="J65" s="342"/>
      <c r="K65" s="314"/>
      <c r="L65" s="482"/>
      <c r="M65" s="482"/>
      <c r="N65" s="482"/>
      <c r="O65" s="315"/>
      <c r="P65" s="482"/>
      <c r="Q65" s="482"/>
      <c r="R65" s="482"/>
      <c r="S65" s="316"/>
      <c r="T65" s="343"/>
      <c r="U65" s="483"/>
      <c r="V65" s="483"/>
      <c r="W65" s="483"/>
      <c r="X65" s="342"/>
      <c r="Y65" s="342"/>
      <c r="Z65" s="342"/>
      <c r="AA65" s="342"/>
      <c r="AB65" s="350"/>
      <c r="AC65" s="314"/>
      <c r="AD65" s="449"/>
      <c r="AE65" s="449"/>
      <c r="AF65" s="449"/>
      <c r="AG65" s="315"/>
      <c r="AH65" s="449"/>
      <c r="AI65" s="449"/>
      <c r="AJ65" s="449"/>
      <c r="AK65" s="364"/>
      <c r="AL65" s="359"/>
      <c r="AM65" s="359"/>
      <c r="AN65" s="359"/>
      <c r="AO65" s="359"/>
      <c r="AP65" s="359"/>
      <c r="AQ65" s="359"/>
      <c r="AR65" s="359"/>
      <c r="AS65" s="359"/>
      <c r="AT65" s="359"/>
    </row>
    <row r="66" spans="1:46">
      <c r="A66" s="359"/>
      <c r="B66" s="363"/>
      <c r="C66" s="342"/>
      <c r="D66" s="342"/>
      <c r="E66" s="342"/>
      <c r="F66" s="342"/>
      <c r="G66" s="342"/>
      <c r="H66" s="342"/>
      <c r="I66" s="342"/>
      <c r="J66" s="342"/>
      <c r="K66" s="314"/>
      <c r="L66" s="482"/>
      <c r="M66" s="482"/>
      <c r="N66" s="482"/>
      <c r="O66" s="315"/>
      <c r="P66" s="482"/>
      <c r="Q66" s="482"/>
      <c r="R66" s="482"/>
      <c r="S66" s="316"/>
      <c r="T66" s="343"/>
      <c r="U66" s="483"/>
      <c r="V66" s="483"/>
      <c r="W66" s="483"/>
      <c r="X66" s="342"/>
      <c r="Y66" s="342"/>
      <c r="Z66" s="342"/>
      <c r="AA66" s="342"/>
      <c r="AB66" s="350"/>
      <c r="AC66" s="314"/>
      <c r="AD66" s="449"/>
      <c r="AE66" s="449"/>
      <c r="AF66" s="449"/>
      <c r="AG66" s="315"/>
      <c r="AH66" s="449"/>
      <c r="AI66" s="449"/>
      <c r="AJ66" s="449"/>
      <c r="AK66" s="364"/>
      <c r="AL66" s="359"/>
      <c r="AM66" s="359"/>
      <c r="AN66" s="359"/>
      <c r="AO66" s="359"/>
      <c r="AP66" s="359"/>
      <c r="AQ66" s="359"/>
      <c r="AR66" s="359"/>
      <c r="AS66" s="359"/>
      <c r="AT66" s="359"/>
    </row>
    <row r="67" spans="1:46">
      <c r="A67" s="359"/>
      <c r="B67" s="363"/>
      <c r="C67" s="342"/>
      <c r="D67" s="342"/>
      <c r="E67" s="342"/>
      <c r="F67" s="342"/>
      <c r="G67" s="342"/>
      <c r="H67" s="342"/>
      <c r="I67" s="342"/>
      <c r="J67" s="342"/>
      <c r="K67" s="314"/>
      <c r="L67" s="482"/>
      <c r="M67" s="482"/>
      <c r="N67" s="482"/>
      <c r="O67" s="315"/>
      <c r="P67" s="482"/>
      <c r="Q67" s="482"/>
      <c r="R67" s="482"/>
      <c r="S67" s="316"/>
      <c r="T67" s="343"/>
      <c r="U67" s="483"/>
      <c r="V67" s="483"/>
      <c r="W67" s="483"/>
      <c r="X67" s="342"/>
      <c r="Y67" s="342"/>
      <c r="Z67" s="342"/>
      <c r="AA67" s="342"/>
      <c r="AB67" s="350"/>
      <c r="AC67" s="314"/>
      <c r="AD67" s="449"/>
      <c r="AE67" s="449"/>
      <c r="AF67" s="449"/>
      <c r="AG67" s="315"/>
      <c r="AH67" s="449"/>
      <c r="AI67" s="449"/>
      <c r="AJ67" s="449"/>
      <c r="AK67" s="364"/>
      <c r="AL67" s="359"/>
      <c r="AM67" s="359"/>
      <c r="AN67" s="359"/>
      <c r="AO67" s="359"/>
      <c r="AP67" s="359"/>
      <c r="AQ67" s="359"/>
      <c r="AR67" s="359"/>
      <c r="AS67" s="359"/>
      <c r="AT67" s="359"/>
    </row>
    <row r="68" spans="1:46">
      <c r="A68" s="359"/>
      <c r="B68" s="363"/>
      <c r="C68" s="342"/>
      <c r="D68" s="342"/>
      <c r="E68" s="342"/>
      <c r="F68" s="342"/>
      <c r="G68" s="342"/>
      <c r="H68" s="342"/>
      <c r="I68" s="342"/>
      <c r="J68" s="342"/>
      <c r="K68" s="314"/>
      <c r="L68" s="482"/>
      <c r="M68" s="482"/>
      <c r="N68" s="482"/>
      <c r="O68" s="315"/>
      <c r="P68" s="482"/>
      <c r="Q68" s="482"/>
      <c r="R68" s="482"/>
      <c r="S68" s="316"/>
      <c r="T68" s="343"/>
      <c r="U68" s="483"/>
      <c r="V68" s="483"/>
      <c r="W68" s="483"/>
      <c r="X68" s="342"/>
      <c r="Y68" s="342"/>
      <c r="Z68" s="342"/>
      <c r="AA68" s="342"/>
      <c r="AB68" s="350"/>
      <c r="AC68" s="314"/>
      <c r="AD68" s="449"/>
      <c r="AE68" s="449"/>
      <c r="AF68" s="449"/>
      <c r="AG68" s="315"/>
      <c r="AH68" s="449"/>
      <c r="AI68" s="449"/>
      <c r="AJ68" s="449"/>
      <c r="AK68" s="364"/>
      <c r="AL68" s="359"/>
      <c r="AM68" s="359"/>
      <c r="AN68" s="359"/>
      <c r="AO68" s="359"/>
      <c r="AP68" s="359"/>
      <c r="AQ68" s="359"/>
      <c r="AR68" s="359"/>
      <c r="AS68" s="359"/>
      <c r="AT68" s="359"/>
    </row>
    <row r="69" spans="1:46">
      <c r="A69" s="359"/>
      <c r="B69" s="363"/>
      <c r="C69" s="342"/>
      <c r="D69" s="342"/>
      <c r="E69" s="342"/>
      <c r="F69" s="342"/>
      <c r="G69" s="342"/>
      <c r="H69" s="342"/>
      <c r="I69" s="342"/>
      <c r="J69" s="342"/>
      <c r="K69" s="314"/>
      <c r="L69" s="482"/>
      <c r="M69" s="482"/>
      <c r="N69" s="482"/>
      <c r="O69" s="315"/>
      <c r="P69" s="482"/>
      <c r="Q69" s="482"/>
      <c r="R69" s="482"/>
      <c r="S69" s="316"/>
      <c r="T69" s="343"/>
      <c r="U69" s="483"/>
      <c r="V69" s="483"/>
      <c r="W69" s="483"/>
      <c r="X69" s="342"/>
      <c r="Y69" s="342"/>
      <c r="Z69" s="342"/>
      <c r="AA69" s="342"/>
      <c r="AB69" s="350"/>
      <c r="AC69" s="314"/>
      <c r="AD69" s="449"/>
      <c r="AE69" s="449"/>
      <c r="AF69" s="449"/>
      <c r="AG69" s="315"/>
      <c r="AH69" s="449"/>
      <c r="AI69" s="449"/>
      <c r="AJ69" s="449"/>
      <c r="AK69" s="364"/>
      <c r="AL69" s="359"/>
      <c r="AM69" s="359"/>
      <c r="AN69" s="359"/>
      <c r="AO69" s="359"/>
      <c r="AP69" s="359"/>
      <c r="AQ69" s="359"/>
      <c r="AR69" s="359"/>
      <c r="AS69" s="359"/>
      <c r="AT69" s="359"/>
    </row>
    <row r="70" spans="1:46">
      <c r="A70" s="359"/>
      <c r="B70" s="363"/>
      <c r="C70" s="342"/>
      <c r="D70" s="342"/>
      <c r="E70" s="342"/>
      <c r="F70" s="342"/>
      <c r="G70" s="342"/>
      <c r="H70" s="342"/>
      <c r="I70" s="342"/>
      <c r="J70" s="342"/>
      <c r="K70" s="314"/>
      <c r="L70" s="482"/>
      <c r="M70" s="482"/>
      <c r="N70" s="482"/>
      <c r="O70" s="315"/>
      <c r="P70" s="482"/>
      <c r="Q70" s="482"/>
      <c r="R70" s="482"/>
      <c r="S70" s="316"/>
      <c r="T70" s="343"/>
      <c r="U70" s="483"/>
      <c r="V70" s="483"/>
      <c r="W70" s="483"/>
      <c r="X70" s="342"/>
      <c r="Y70" s="342"/>
      <c r="Z70" s="342"/>
      <c r="AA70" s="342"/>
      <c r="AB70" s="350"/>
      <c r="AC70" s="314"/>
      <c r="AD70" s="449"/>
      <c r="AE70" s="449"/>
      <c r="AF70" s="449"/>
      <c r="AG70" s="315"/>
      <c r="AH70" s="449"/>
      <c r="AI70" s="449"/>
      <c r="AJ70" s="449"/>
      <c r="AK70" s="364"/>
      <c r="AL70" s="359"/>
      <c r="AM70" s="359"/>
      <c r="AN70" s="359"/>
      <c r="AO70" s="359"/>
      <c r="AP70" s="359"/>
      <c r="AQ70" s="359"/>
      <c r="AR70" s="359"/>
      <c r="AS70" s="359"/>
      <c r="AT70" s="359"/>
    </row>
    <row r="71" spans="1:46">
      <c r="A71" s="359"/>
      <c r="B71" s="363"/>
      <c r="C71" s="342"/>
      <c r="D71" s="342"/>
      <c r="E71" s="342"/>
      <c r="F71" s="342"/>
      <c r="G71" s="342"/>
      <c r="H71" s="342"/>
      <c r="I71" s="342"/>
      <c r="J71" s="342"/>
      <c r="K71" s="314"/>
      <c r="L71" s="482"/>
      <c r="M71" s="482"/>
      <c r="N71" s="482"/>
      <c r="O71" s="315"/>
      <c r="P71" s="482"/>
      <c r="Q71" s="482"/>
      <c r="R71" s="482"/>
      <c r="S71" s="316"/>
      <c r="T71" s="343"/>
      <c r="U71" s="483"/>
      <c r="V71" s="483"/>
      <c r="W71" s="483"/>
      <c r="X71" s="342"/>
      <c r="Y71" s="342"/>
      <c r="Z71" s="342"/>
      <c r="AA71" s="342"/>
      <c r="AB71" s="350"/>
      <c r="AC71" s="314"/>
      <c r="AD71" s="449"/>
      <c r="AE71" s="449"/>
      <c r="AF71" s="449"/>
      <c r="AG71" s="315"/>
      <c r="AH71" s="449"/>
      <c r="AI71" s="449"/>
      <c r="AJ71" s="449"/>
      <c r="AK71" s="364"/>
      <c r="AL71" s="359"/>
      <c r="AM71" s="359"/>
      <c r="AN71" s="359"/>
      <c r="AO71" s="359"/>
      <c r="AP71" s="359"/>
      <c r="AQ71" s="359"/>
      <c r="AR71" s="359"/>
      <c r="AS71" s="359"/>
      <c r="AT71" s="359"/>
    </row>
    <row r="72" spans="1:46" ht="14.65" thickBot="1">
      <c r="A72" s="359"/>
      <c r="B72" s="363"/>
      <c r="C72" s="342"/>
      <c r="D72" s="342"/>
      <c r="E72" s="342"/>
      <c r="F72" s="342"/>
      <c r="G72" s="342"/>
      <c r="H72" s="342"/>
      <c r="I72" s="342"/>
      <c r="J72" s="342"/>
      <c r="K72" s="314"/>
      <c r="L72" s="315"/>
      <c r="M72" s="315"/>
      <c r="N72" s="315"/>
      <c r="O72" s="315"/>
      <c r="P72" s="315"/>
      <c r="Q72" s="315"/>
      <c r="R72" s="315"/>
      <c r="S72" s="316"/>
      <c r="T72" s="343"/>
      <c r="U72" s="342"/>
      <c r="V72" s="342"/>
      <c r="W72" s="342"/>
      <c r="X72" s="342"/>
      <c r="Y72" s="342"/>
      <c r="Z72" s="342"/>
      <c r="AA72" s="342"/>
      <c r="AB72" s="350"/>
      <c r="AC72" s="314"/>
      <c r="AD72" s="315"/>
      <c r="AE72" s="315"/>
      <c r="AF72" s="315"/>
      <c r="AG72" s="315"/>
      <c r="AH72" s="449"/>
      <c r="AI72" s="449"/>
      <c r="AJ72" s="449"/>
      <c r="AK72" s="364"/>
      <c r="AL72" s="359"/>
      <c r="AM72" s="359"/>
      <c r="AN72" s="359"/>
      <c r="AO72" s="359"/>
      <c r="AP72" s="359"/>
      <c r="AQ72" s="359"/>
      <c r="AR72" s="359"/>
      <c r="AS72" s="359"/>
      <c r="AT72" s="359"/>
    </row>
    <row r="73" spans="1:46" ht="14.25" customHeight="1">
      <c r="A73" s="359"/>
      <c r="B73" s="363"/>
      <c r="C73" s="443" t="s">
        <v>290</v>
      </c>
      <c r="D73" s="444"/>
      <c r="E73" s="445"/>
      <c r="F73" s="342"/>
      <c r="G73" s="443" t="s">
        <v>609</v>
      </c>
      <c r="H73" s="444"/>
      <c r="I73" s="445"/>
      <c r="J73" s="349"/>
      <c r="K73" s="314"/>
      <c r="L73" s="315"/>
      <c r="M73" s="315"/>
      <c r="N73" s="315"/>
      <c r="O73" s="315"/>
      <c r="P73" s="315"/>
      <c r="Q73" s="315"/>
      <c r="R73" s="315"/>
      <c r="S73" s="356"/>
      <c r="T73" s="343"/>
      <c r="U73" s="342"/>
      <c r="V73" s="342"/>
      <c r="W73" s="342"/>
      <c r="X73" s="342"/>
      <c r="Y73" s="342"/>
      <c r="Z73" s="342"/>
      <c r="AA73" s="342"/>
      <c r="AB73" s="350"/>
      <c r="AC73" s="314"/>
      <c r="AD73" s="456" t="s">
        <v>328</v>
      </c>
      <c r="AE73" s="457"/>
      <c r="AF73" s="458"/>
      <c r="AG73" s="315"/>
      <c r="AH73" s="456" t="s">
        <v>562</v>
      </c>
      <c r="AI73" s="457"/>
      <c r="AJ73" s="458"/>
      <c r="AK73" s="364"/>
      <c r="AL73" s="359"/>
      <c r="AM73" s="359"/>
      <c r="AN73" s="359"/>
      <c r="AO73" s="359"/>
      <c r="AP73" s="359"/>
      <c r="AQ73" s="359"/>
      <c r="AR73" s="359"/>
      <c r="AS73" s="359"/>
      <c r="AT73" s="359"/>
    </row>
    <row r="74" spans="1:46" ht="14.25" customHeight="1" thickBot="1">
      <c r="A74" s="359"/>
      <c r="B74" s="363"/>
      <c r="C74" s="446"/>
      <c r="D74" s="447"/>
      <c r="E74" s="448"/>
      <c r="F74" s="342"/>
      <c r="G74" s="446"/>
      <c r="H74" s="447"/>
      <c r="I74" s="448"/>
      <c r="J74" s="350"/>
      <c r="K74" s="314"/>
      <c r="L74" s="315"/>
      <c r="M74" s="315"/>
      <c r="N74" s="315"/>
      <c r="O74" s="315"/>
      <c r="P74" s="315"/>
      <c r="Q74" s="315"/>
      <c r="R74" s="315"/>
      <c r="S74" s="356"/>
      <c r="T74" s="343"/>
      <c r="U74" s="342"/>
      <c r="V74" s="342"/>
      <c r="W74" s="342"/>
      <c r="X74" s="342"/>
      <c r="Y74" s="342"/>
      <c r="Z74" s="342"/>
      <c r="AA74" s="342"/>
      <c r="AB74" s="350"/>
      <c r="AC74" s="314"/>
      <c r="AD74" s="459"/>
      <c r="AE74" s="460"/>
      <c r="AF74" s="461"/>
      <c r="AG74" s="315"/>
      <c r="AH74" s="459"/>
      <c r="AI74" s="460"/>
      <c r="AJ74" s="461"/>
      <c r="AK74" s="364"/>
      <c r="AL74" s="359"/>
      <c r="AM74" s="359"/>
      <c r="AN74" s="359"/>
      <c r="AO74" s="359"/>
      <c r="AP74" s="359"/>
      <c r="AQ74" s="359"/>
      <c r="AR74" s="359"/>
      <c r="AS74" s="359"/>
      <c r="AT74" s="359"/>
    </row>
    <row r="75" spans="1:46" ht="14.25" customHeight="1">
      <c r="A75" s="359"/>
      <c r="B75" s="363"/>
      <c r="C75" s="483"/>
      <c r="D75" s="483"/>
      <c r="E75" s="483"/>
      <c r="F75" s="342"/>
      <c r="G75" s="480"/>
      <c r="H75" s="480"/>
      <c r="I75" s="480"/>
      <c r="J75" s="350"/>
      <c r="K75" s="314"/>
      <c r="L75" s="315"/>
      <c r="M75" s="315"/>
      <c r="N75" s="315"/>
      <c r="O75" s="315"/>
      <c r="P75" s="315"/>
      <c r="Q75" s="315"/>
      <c r="R75" s="315"/>
      <c r="S75" s="316"/>
      <c r="T75" s="343"/>
      <c r="U75" s="342"/>
      <c r="V75" s="342"/>
      <c r="W75" s="342"/>
      <c r="X75" s="342"/>
      <c r="Y75" s="342"/>
      <c r="Z75" s="342"/>
      <c r="AA75" s="342"/>
      <c r="AB75" s="350"/>
      <c r="AC75" s="314"/>
      <c r="AD75" s="499"/>
      <c r="AE75" s="499"/>
      <c r="AF75" s="499"/>
      <c r="AG75" s="315"/>
      <c r="AH75" s="315"/>
      <c r="AI75" s="315"/>
      <c r="AJ75" s="315"/>
      <c r="AK75" s="364"/>
      <c r="AL75" s="359"/>
      <c r="AM75" s="359"/>
      <c r="AN75" s="359"/>
      <c r="AO75" s="359"/>
      <c r="AP75" s="359"/>
      <c r="AQ75" s="359"/>
      <c r="AR75" s="359"/>
      <c r="AS75" s="359"/>
      <c r="AT75" s="359"/>
    </row>
    <row r="76" spans="1:46">
      <c r="A76" s="359"/>
      <c r="B76" s="363"/>
      <c r="C76" s="483"/>
      <c r="D76" s="483"/>
      <c r="E76" s="483"/>
      <c r="F76" s="342"/>
      <c r="G76" s="480"/>
      <c r="H76" s="480"/>
      <c r="I76" s="480"/>
      <c r="J76" s="350"/>
      <c r="K76" s="314"/>
      <c r="L76" s="315"/>
      <c r="M76" s="315"/>
      <c r="N76" s="315"/>
      <c r="O76" s="315"/>
      <c r="P76" s="315"/>
      <c r="Q76" s="315"/>
      <c r="R76" s="315"/>
      <c r="S76" s="316"/>
      <c r="T76" s="343"/>
      <c r="U76" s="342"/>
      <c r="V76" s="342"/>
      <c r="W76" s="342"/>
      <c r="X76" s="342"/>
      <c r="Y76" s="342"/>
      <c r="Z76" s="342"/>
      <c r="AA76" s="342"/>
      <c r="AB76" s="350"/>
      <c r="AC76" s="314"/>
      <c r="AD76" s="499"/>
      <c r="AE76" s="499"/>
      <c r="AF76" s="499"/>
      <c r="AG76" s="315"/>
      <c r="AH76" s="315"/>
      <c r="AI76" s="315"/>
      <c r="AJ76" s="315"/>
      <c r="AK76" s="364"/>
      <c r="AL76" s="359"/>
      <c r="AM76" s="359"/>
      <c r="AN76" s="359"/>
      <c r="AO76" s="359"/>
      <c r="AP76" s="359"/>
      <c r="AQ76" s="359"/>
      <c r="AR76" s="359"/>
      <c r="AS76" s="359"/>
      <c r="AT76" s="359"/>
    </row>
    <row r="77" spans="1:46">
      <c r="A77" s="359"/>
      <c r="B77" s="363"/>
      <c r="C77" s="483"/>
      <c r="D77" s="483"/>
      <c r="E77" s="483"/>
      <c r="F77" s="342"/>
      <c r="G77" s="480"/>
      <c r="H77" s="480"/>
      <c r="I77" s="480"/>
      <c r="J77" s="350"/>
      <c r="K77" s="314"/>
      <c r="L77" s="315"/>
      <c r="M77" s="315"/>
      <c r="N77" s="315"/>
      <c r="O77" s="315"/>
      <c r="P77" s="315"/>
      <c r="Q77" s="315"/>
      <c r="R77" s="315"/>
      <c r="S77" s="316"/>
      <c r="T77" s="343"/>
      <c r="U77" s="342"/>
      <c r="V77" s="342"/>
      <c r="W77" s="342"/>
      <c r="X77" s="342"/>
      <c r="Y77" s="342"/>
      <c r="Z77" s="342"/>
      <c r="AA77" s="342"/>
      <c r="AB77" s="350"/>
      <c r="AC77" s="314"/>
      <c r="AD77" s="499"/>
      <c r="AE77" s="499"/>
      <c r="AF77" s="499"/>
      <c r="AG77" s="315"/>
      <c r="AH77" s="315"/>
      <c r="AI77" s="315"/>
      <c r="AJ77" s="315"/>
      <c r="AK77" s="364"/>
      <c r="AL77" s="359"/>
      <c r="AM77" s="359"/>
      <c r="AN77" s="359"/>
      <c r="AO77" s="359"/>
      <c r="AP77" s="359"/>
      <c r="AQ77" s="359"/>
      <c r="AR77" s="359"/>
      <c r="AS77" s="359"/>
      <c r="AT77" s="359"/>
    </row>
    <row r="78" spans="1:46">
      <c r="A78" s="359"/>
      <c r="B78" s="363"/>
      <c r="C78" s="483"/>
      <c r="D78" s="483"/>
      <c r="E78" s="483"/>
      <c r="F78" s="342"/>
      <c r="G78" s="480"/>
      <c r="H78" s="480"/>
      <c r="I78" s="480"/>
      <c r="J78" s="350"/>
      <c r="K78" s="314"/>
      <c r="L78" s="315"/>
      <c r="M78" s="315"/>
      <c r="N78" s="315"/>
      <c r="O78" s="315"/>
      <c r="P78" s="315"/>
      <c r="Q78" s="315"/>
      <c r="R78" s="315"/>
      <c r="S78" s="316"/>
      <c r="T78" s="343"/>
      <c r="U78" s="342"/>
      <c r="V78" s="342"/>
      <c r="W78" s="342"/>
      <c r="X78" s="342"/>
      <c r="Y78" s="342"/>
      <c r="Z78" s="342"/>
      <c r="AA78" s="342"/>
      <c r="AB78" s="350"/>
      <c r="AC78" s="314"/>
      <c r="AD78" s="499"/>
      <c r="AE78" s="499"/>
      <c r="AF78" s="499"/>
      <c r="AG78" s="315"/>
      <c r="AH78" s="315"/>
      <c r="AI78" s="315"/>
      <c r="AJ78" s="315"/>
      <c r="AK78" s="364"/>
      <c r="AL78" s="359"/>
      <c r="AM78" s="359"/>
      <c r="AN78" s="359"/>
      <c r="AO78" s="359"/>
      <c r="AP78" s="359"/>
      <c r="AQ78" s="359"/>
      <c r="AR78" s="359"/>
      <c r="AS78" s="359"/>
      <c r="AT78" s="359"/>
    </row>
    <row r="79" spans="1:46">
      <c r="A79" s="359"/>
      <c r="B79" s="363"/>
      <c r="C79" s="483"/>
      <c r="D79" s="483"/>
      <c r="E79" s="483"/>
      <c r="F79" s="342"/>
      <c r="G79" s="480"/>
      <c r="H79" s="480"/>
      <c r="I79" s="480"/>
      <c r="J79" s="350"/>
      <c r="K79" s="314"/>
      <c r="L79" s="315"/>
      <c r="M79" s="315"/>
      <c r="N79" s="315"/>
      <c r="O79" s="315"/>
      <c r="P79" s="315"/>
      <c r="Q79" s="315"/>
      <c r="R79" s="315"/>
      <c r="S79" s="316"/>
      <c r="T79" s="343"/>
      <c r="U79" s="342"/>
      <c r="V79" s="342"/>
      <c r="W79" s="342"/>
      <c r="X79" s="342"/>
      <c r="Y79" s="342"/>
      <c r="Z79" s="342"/>
      <c r="AA79" s="342"/>
      <c r="AB79" s="350"/>
      <c r="AC79" s="314"/>
      <c r="AD79" s="499"/>
      <c r="AE79" s="499"/>
      <c r="AF79" s="499"/>
      <c r="AG79" s="315"/>
      <c r="AH79" s="315"/>
      <c r="AI79" s="315"/>
      <c r="AJ79" s="315"/>
      <c r="AK79" s="364"/>
      <c r="AL79" s="359"/>
      <c r="AM79" s="359"/>
      <c r="AN79" s="359"/>
      <c r="AO79" s="359"/>
      <c r="AP79" s="359"/>
      <c r="AQ79" s="359"/>
      <c r="AR79" s="359"/>
      <c r="AS79" s="359"/>
      <c r="AT79" s="359"/>
    </row>
    <row r="80" spans="1:46">
      <c r="A80" s="359"/>
      <c r="B80" s="363"/>
      <c r="C80" s="483"/>
      <c r="D80" s="483"/>
      <c r="E80" s="483"/>
      <c r="F80" s="342"/>
      <c r="G80" s="480"/>
      <c r="H80" s="480"/>
      <c r="I80" s="480"/>
      <c r="J80" s="350"/>
      <c r="K80" s="314"/>
      <c r="L80" s="315"/>
      <c r="M80" s="315"/>
      <c r="N80" s="315"/>
      <c r="O80" s="315"/>
      <c r="P80" s="315"/>
      <c r="Q80" s="315"/>
      <c r="R80" s="315"/>
      <c r="S80" s="316"/>
      <c r="T80" s="343"/>
      <c r="U80" s="342"/>
      <c r="V80" s="342"/>
      <c r="W80" s="342"/>
      <c r="X80" s="342"/>
      <c r="Y80" s="342"/>
      <c r="Z80" s="342"/>
      <c r="AA80" s="342"/>
      <c r="AB80" s="350"/>
      <c r="AC80" s="314"/>
      <c r="AD80" s="499"/>
      <c r="AE80" s="499"/>
      <c r="AF80" s="499"/>
      <c r="AG80" s="315"/>
      <c r="AH80" s="315"/>
      <c r="AI80" s="315"/>
      <c r="AJ80" s="315"/>
      <c r="AK80" s="364"/>
      <c r="AL80" s="359"/>
      <c r="AM80" s="359"/>
      <c r="AN80" s="359"/>
      <c r="AO80" s="359"/>
      <c r="AP80" s="359"/>
      <c r="AQ80" s="359"/>
      <c r="AR80" s="359"/>
      <c r="AS80" s="359"/>
      <c r="AT80" s="359"/>
    </row>
    <row r="81" spans="1:46">
      <c r="A81" s="359"/>
      <c r="B81" s="363"/>
      <c r="C81" s="483"/>
      <c r="D81" s="483"/>
      <c r="E81" s="483"/>
      <c r="F81" s="342"/>
      <c r="G81" s="480"/>
      <c r="H81" s="480"/>
      <c r="I81" s="480"/>
      <c r="J81" s="350"/>
      <c r="K81" s="314"/>
      <c r="L81" s="315"/>
      <c r="M81" s="315"/>
      <c r="N81" s="315"/>
      <c r="O81" s="315"/>
      <c r="P81" s="315"/>
      <c r="Q81" s="315"/>
      <c r="R81" s="315"/>
      <c r="S81" s="316"/>
      <c r="T81" s="343"/>
      <c r="U81" s="342"/>
      <c r="V81" s="342"/>
      <c r="W81" s="342"/>
      <c r="X81" s="342"/>
      <c r="Y81" s="342"/>
      <c r="Z81" s="342"/>
      <c r="AA81" s="342"/>
      <c r="AB81" s="350"/>
      <c r="AC81" s="314"/>
      <c r="AD81" s="499"/>
      <c r="AE81" s="499"/>
      <c r="AF81" s="499"/>
      <c r="AG81" s="315"/>
      <c r="AH81" s="315"/>
      <c r="AI81" s="315"/>
      <c r="AJ81" s="315"/>
      <c r="AK81" s="364"/>
      <c r="AL81" s="359"/>
      <c r="AM81" s="359"/>
      <c r="AN81" s="359"/>
      <c r="AO81" s="359"/>
      <c r="AP81" s="359"/>
      <c r="AQ81" s="359"/>
      <c r="AR81" s="359"/>
      <c r="AS81" s="359"/>
      <c r="AT81" s="359"/>
    </row>
    <row r="82" spans="1:46">
      <c r="A82" s="359"/>
      <c r="B82" s="363"/>
      <c r="C82" s="483"/>
      <c r="D82" s="483"/>
      <c r="E82" s="483"/>
      <c r="F82" s="342"/>
      <c r="G82" s="480"/>
      <c r="H82" s="480"/>
      <c r="I82" s="480"/>
      <c r="J82" s="350"/>
      <c r="K82" s="314"/>
      <c r="L82" s="315"/>
      <c r="M82" s="315"/>
      <c r="N82" s="315"/>
      <c r="O82" s="315"/>
      <c r="P82" s="315"/>
      <c r="Q82" s="315"/>
      <c r="R82" s="315"/>
      <c r="S82" s="316"/>
      <c r="T82" s="343"/>
      <c r="U82" s="342"/>
      <c r="V82" s="342"/>
      <c r="W82" s="342"/>
      <c r="X82" s="342"/>
      <c r="Y82" s="342"/>
      <c r="Z82" s="342"/>
      <c r="AA82" s="342"/>
      <c r="AB82" s="350"/>
      <c r="AC82" s="314"/>
      <c r="AD82" s="499"/>
      <c r="AE82" s="499"/>
      <c r="AF82" s="499"/>
      <c r="AG82" s="315"/>
      <c r="AH82" s="315"/>
      <c r="AI82" s="315"/>
      <c r="AJ82" s="315"/>
      <c r="AK82" s="364"/>
      <c r="AL82" s="359"/>
      <c r="AM82" s="359"/>
      <c r="AN82" s="359"/>
      <c r="AO82" s="359"/>
      <c r="AP82" s="359"/>
      <c r="AQ82" s="359"/>
      <c r="AR82" s="359"/>
      <c r="AS82" s="359"/>
      <c r="AT82" s="359"/>
    </row>
    <row r="83" spans="1:46">
      <c r="A83" s="359"/>
      <c r="B83" s="363"/>
      <c r="C83" s="483"/>
      <c r="D83" s="483"/>
      <c r="E83" s="483"/>
      <c r="F83" s="342"/>
      <c r="G83" s="480"/>
      <c r="H83" s="480"/>
      <c r="I83" s="480"/>
      <c r="J83" s="350"/>
      <c r="K83" s="314"/>
      <c r="L83" s="315"/>
      <c r="M83" s="315"/>
      <c r="N83" s="315"/>
      <c r="O83" s="315"/>
      <c r="P83" s="315"/>
      <c r="Q83" s="315"/>
      <c r="R83" s="315"/>
      <c r="S83" s="316"/>
      <c r="T83" s="343"/>
      <c r="U83" s="342"/>
      <c r="V83" s="342"/>
      <c r="W83" s="342"/>
      <c r="X83" s="342"/>
      <c r="Y83" s="342"/>
      <c r="Z83" s="342"/>
      <c r="AA83" s="342"/>
      <c r="AB83" s="350"/>
      <c r="AC83" s="314"/>
      <c r="AD83" s="499"/>
      <c r="AE83" s="499"/>
      <c r="AF83" s="499"/>
      <c r="AG83" s="315"/>
      <c r="AH83" s="315"/>
      <c r="AI83" s="315"/>
      <c r="AJ83" s="315"/>
      <c r="AK83" s="364"/>
      <c r="AL83" s="359"/>
      <c r="AM83" s="359"/>
      <c r="AN83" s="359"/>
      <c r="AO83" s="359"/>
      <c r="AP83" s="359"/>
      <c r="AQ83" s="359"/>
      <c r="AR83" s="359"/>
      <c r="AS83" s="359"/>
      <c r="AT83" s="359"/>
    </row>
    <row r="84" spans="1:46">
      <c r="A84" s="359"/>
      <c r="B84" s="363"/>
      <c r="C84" s="483"/>
      <c r="D84" s="483"/>
      <c r="E84" s="483"/>
      <c r="F84" s="342"/>
      <c r="G84" s="480"/>
      <c r="H84" s="480"/>
      <c r="I84" s="480"/>
      <c r="J84" s="350"/>
      <c r="K84" s="314"/>
      <c r="L84" s="315"/>
      <c r="M84" s="315"/>
      <c r="N84" s="315"/>
      <c r="O84" s="315"/>
      <c r="P84" s="315"/>
      <c r="Q84" s="315"/>
      <c r="R84" s="315"/>
      <c r="S84" s="316"/>
      <c r="T84" s="343"/>
      <c r="U84" s="342"/>
      <c r="V84" s="342"/>
      <c r="W84" s="342"/>
      <c r="X84" s="342"/>
      <c r="Y84" s="342"/>
      <c r="Z84" s="342"/>
      <c r="AA84" s="342"/>
      <c r="AB84" s="350"/>
      <c r="AC84" s="314"/>
      <c r="AD84" s="499"/>
      <c r="AE84" s="499"/>
      <c r="AF84" s="499"/>
      <c r="AG84" s="315"/>
      <c r="AH84" s="315"/>
      <c r="AI84" s="315"/>
      <c r="AJ84" s="315"/>
      <c r="AK84" s="364"/>
      <c r="AL84" s="359"/>
      <c r="AM84" s="359"/>
      <c r="AN84" s="359"/>
      <c r="AO84" s="359"/>
      <c r="AP84" s="359"/>
      <c r="AQ84" s="359"/>
      <c r="AR84" s="359"/>
      <c r="AS84" s="359"/>
      <c r="AT84" s="359"/>
    </row>
    <row r="85" spans="1:46">
      <c r="A85" s="359"/>
      <c r="B85" s="363"/>
      <c r="C85" s="483"/>
      <c r="D85" s="483"/>
      <c r="E85" s="483"/>
      <c r="F85" s="342"/>
      <c r="G85" s="480"/>
      <c r="H85" s="480"/>
      <c r="I85" s="480"/>
      <c r="J85" s="350"/>
      <c r="K85" s="314"/>
      <c r="L85" s="315"/>
      <c r="M85" s="315"/>
      <c r="N85" s="315"/>
      <c r="O85" s="315"/>
      <c r="P85" s="315"/>
      <c r="Q85" s="315"/>
      <c r="R85" s="315"/>
      <c r="S85" s="316"/>
      <c r="T85" s="343"/>
      <c r="U85" s="342"/>
      <c r="V85" s="342"/>
      <c r="W85" s="342"/>
      <c r="X85" s="342"/>
      <c r="Y85" s="342"/>
      <c r="Z85" s="342"/>
      <c r="AA85" s="342"/>
      <c r="AB85" s="350"/>
      <c r="AC85" s="314"/>
      <c r="AD85" s="499"/>
      <c r="AE85" s="499"/>
      <c r="AF85" s="499"/>
      <c r="AG85" s="315"/>
      <c r="AH85" s="315"/>
      <c r="AI85" s="315"/>
      <c r="AJ85" s="315"/>
      <c r="AK85" s="364"/>
      <c r="AL85" s="359"/>
      <c r="AM85" s="359"/>
      <c r="AN85" s="359"/>
      <c r="AO85" s="359"/>
      <c r="AP85" s="359"/>
      <c r="AQ85" s="359"/>
      <c r="AR85" s="359"/>
      <c r="AS85" s="359"/>
      <c r="AT85" s="359"/>
    </row>
    <row r="86" spans="1:46">
      <c r="A86" s="359"/>
      <c r="B86" s="363"/>
      <c r="C86" s="483"/>
      <c r="D86" s="483"/>
      <c r="E86" s="483"/>
      <c r="F86" s="342"/>
      <c r="G86" s="480"/>
      <c r="H86" s="480"/>
      <c r="I86" s="480"/>
      <c r="J86" s="350"/>
      <c r="K86" s="314"/>
      <c r="L86" s="315"/>
      <c r="M86" s="315"/>
      <c r="N86" s="315"/>
      <c r="O86" s="315"/>
      <c r="P86" s="315"/>
      <c r="Q86" s="315"/>
      <c r="R86" s="315"/>
      <c r="S86" s="316"/>
      <c r="T86" s="343"/>
      <c r="U86" s="342"/>
      <c r="V86" s="342"/>
      <c r="W86" s="342"/>
      <c r="X86" s="342"/>
      <c r="Y86" s="342"/>
      <c r="Z86" s="342"/>
      <c r="AA86" s="342"/>
      <c r="AB86" s="350"/>
      <c r="AC86" s="314"/>
      <c r="AD86" s="499"/>
      <c r="AE86" s="499"/>
      <c r="AF86" s="499"/>
      <c r="AG86" s="315"/>
      <c r="AH86" s="315"/>
      <c r="AI86" s="315"/>
      <c r="AJ86" s="315"/>
      <c r="AK86" s="364"/>
      <c r="AL86" s="359"/>
      <c r="AM86" s="359"/>
      <c r="AN86" s="359"/>
      <c r="AO86" s="359"/>
      <c r="AP86" s="359"/>
      <c r="AQ86" s="359"/>
      <c r="AR86" s="359"/>
      <c r="AS86" s="359"/>
      <c r="AT86" s="359"/>
    </row>
    <row r="87" spans="1:46">
      <c r="A87" s="359"/>
      <c r="B87" s="363"/>
      <c r="C87" s="483"/>
      <c r="D87" s="483"/>
      <c r="E87" s="483"/>
      <c r="F87" s="342"/>
      <c r="G87" s="480"/>
      <c r="H87" s="480"/>
      <c r="I87" s="480"/>
      <c r="J87" s="350"/>
      <c r="K87" s="314"/>
      <c r="L87" s="315"/>
      <c r="M87" s="315"/>
      <c r="N87" s="315"/>
      <c r="O87" s="315"/>
      <c r="P87" s="315"/>
      <c r="Q87" s="315"/>
      <c r="R87" s="315"/>
      <c r="S87" s="316"/>
      <c r="T87" s="343"/>
      <c r="U87" s="342"/>
      <c r="V87" s="342"/>
      <c r="W87" s="342"/>
      <c r="X87" s="342"/>
      <c r="Y87" s="342"/>
      <c r="Z87" s="342"/>
      <c r="AA87" s="342"/>
      <c r="AB87" s="350"/>
      <c r="AC87" s="314"/>
      <c r="AD87" s="499"/>
      <c r="AE87" s="499"/>
      <c r="AF87" s="499"/>
      <c r="AG87" s="315"/>
      <c r="AH87" s="315"/>
      <c r="AI87" s="315"/>
      <c r="AJ87" s="315"/>
      <c r="AK87" s="364"/>
      <c r="AL87" s="359"/>
      <c r="AM87" s="359"/>
      <c r="AN87" s="359"/>
      <c r="AO87" s="359"/>
      <c r="AP87" s="359"/>
      <c r="AQ87" s="359"/>
      <c r="AR87" s="359"/>
      <c r="AS87" s="359"/>
      <c r="AT87" s="359"/>
    </row>
    <row r="88" spans="1:46">
      <c r="A88" s="359"/>
      <c r="B88" s="363"/>
      <c r="C88" s="483"/>
      <c r="D88" s="483"/>
      <c r="E88" s="483"/>
      <c r="F88" s="342"/>
      <c r="G88" s="480"/>
      <c r="H88" s="480"/>
      <c r="I88" s="480"/>
      <c r="J88" s="350"/>
      <c r="K88" s="314"/>
      <c r="L88" s="315"/>
      <c r="M88" s="315"/>
      <c r="N88" s="315"/>
      <c r="O88" s="315"/>
      <c r="P88" s="315"/>
      <c r="Q88" s="315"/>
      <c r="R88" s="315"/>
      <c r="S88" s="316"/>
      <c r="T88" s="343"/>
      <c r="U88" s="342"/>
      <c r="V88" s="342"/>
      <c r="W88" s="342"/>
      <c r="X88" s="342"/>
      <c r="Y88" s="342"/>
      <c r="Z88" s="342"/>
      <c r="AA88" s="342"/>
      <c r="AB88" s="350"/>
      <c r="AC88" s="314"/>
      <c r="AD88" s="499"/>
      <c r="AE88" s="499"/>
      <c r="AF88" s="499"/>
      <c r="AG88" s="315"/>
      <c r="AH88" s="315"/>
      <c r="AI88" s="315"/>
      <c r="AJ88" s="315"/>
      <c r="AK88" s="364"/>
      <c r="AL88" s="359"/>
      <c r="AM88" s="359"/>
      <c r="AN88" s="359"/>
      <c r="AO88" s="359"/>
      <c r="AP88" s="359"/>
      <c r="AQ88" s="359"/>
      <c r="AR88" s="359"/>
      <c r="AS88" s="359"/>
      <c r="AT88" s="359"/>
    </row>
    <row r="89" spans="1:46">
      <c r="A89" s="359"/>
      <c r="B89" s="363"/>
      <c r="C89" s="483"/>
      <c r="D89" s="483"/>
      <c r="E89" s="483"/>
      <c r="F89" s="342"/>
      <c r="G89" s="480"/>
      <c r="H89" s="480"/>
      <c r="I89" s="480"/>
      <c r="J89" s="350"/>
      <c r="K89" s="314"/>
      <c r="L89" s="315"/>
      <c r="M89" s="315"/>
      <c r="N89" s="315"/>
      <c r="O89" s="315"/>
      <c r="P89" s="315"/>
      <c r="Q89" s="315"/>
      <c r="R89" s="315"/>
      <c r="S89" s="316"/>
      <c r="T89" s="343"/>
      <c r="U89" s="342"/>
      <c r="V89" s="342"/>
      <c r="W89" s="342"/>
      <c r="X89" s="342"/>
      <c r="Y89" s="342"/>
      <c r="Z89" s="342"/>
      <c r="AA89" s="342"/>
      <c r="AB89" s="350"/>
      <c r="AC89" s="314"/>
      <c r="AD89" s="375"/>
      <c r="AE89" s="375"/>
      <c r="AF89" s="375"/>
      <c r="AG89" s="315"/>
      <c r="AH89" s="315"/>
      <c r="AI89" s="315"/>
      <c r="AJ89" s="315"/>
      <c r="AK89" s="364"/>
      <c r="AL89" s="359"/>
      <c r="AM89" s="359"/>
      <c r="AN89" s="359"/>
      <c r="AO89" s="359"/>
      <c r="AP89" s="359"/>
      <c r="AQ89" s="359"/>
      <c r="AR89" s="359"/>
      <c r="AS89" s="359"/>
      <c r="AT89" s="359"/>
    </row>
    <row r="90" spans="1:46" ht="14.25" customHeight="1" thickBot="1">
      <c r="A90" s="359"/>
      <c r="B90" s="363"/>
      <c r="C90" s="342"/>
      <c r="D90" s="342"/>
      <c r="E90" s="342"/>
      <c r="F90" s="342"/>
      <c r="G90" s="342"/>
      <c r="H90" s="342"/>
      <c r="I90" s="342"/>
      <c r="J90" s="350"/>
      <c r="K90" s="314"/>
      <c r="L90" s="315"/>
      <c r="M90" s="315"/>
      <c r="N90" s="315"/>
      <c r="O90" s="315"/>
      <c r="P90" s="315"/>
      <c r="Q90" s="315"/>
      <c r="R90" s="315"/>
      <c r="S90" s="316"/>
      <c r="T90" s="343"/>
      <c r="U90" s="342"/>
      <c r="V90" s="342"/>
      <c r="W90" s="342"/>
      <c r="X90" s="342"/>
      <c r="Y90" s="342"/>
      <c r="Z90" s="342"/>
      <c r="AA90" s="342"/>
      <c r="AB90" s="350"/>
      <c r="AC90" s="314"/>
      <c r="AD90" s="315"/>
      <c r="AE90" s="315"/>
      <c r="AF90" s="315"/>
      <c r="AG90" s="315"/>
      <c r="AH90" s="315"/>
      <c r="AI90" s="315"/>
      <c r="AJ90" s="315"/>
      <c r="AK90" s="364"/>
      <c r="AL90" s="359"/>
      <c r="AM90" s="359"/>
      <c r="AN90" s="359"/>
      <c r="AO90" s="359"/>
      <c r="AP90" s="359"/>
      <c r="AQ90" s="359"/>
      <c r="AR90" s="359"/>
      <c r="AS90" s="359"/>
      <c r="AT90" s="359"/>
    </row>
    <row r="91" spans="1:46" ht="14.25" customHeight="1">
      <c r="A91" s="359"/>
      <c r="B91" s="363"/>
      <c r="C91" s="443" t="s">
        <v>546</v>
      </c>
      <c r="D91" s="444"/>
      <c r="E91" s="445"/>
      <c r="F91" s="357"/>
      <c r="G91" s="443" t="s">
        <v>530</v>
      </c>
      <c r="H91" s="444"/>
      <c r="I91" s="445"/>
      <c r="J91" s="350"/>
      <c r="K91" s="314"/>
      <c r="L91" s="315"/>
      <c r="M91" s="315"/>
      <c r="N91" s="315"/>
      <c r="O91" s="315"/>
      <c r="P91" s="315"/>
      <c r="Q91" s="315"/>
      <c r="R91" s="315"/>
      <c r="S91" s="316"/>
      <c r="T91" s="343"/>
      <c r="U91" s="342"/>
      <c r="V91" s="342"/>
      <c r="W91" s="342"/>
      <c r="X91" s="342"/>
      <c r="Y91" s="342"/>
      <c r="Z91" s="342"/>
      <c r="AA91" s="342"/>
      <c r="AB91" s="350"/>
      <c r="AC91" s="314"/>
      <c r="AD91" s="456" t="s">
        <v>605</v>
      </c>
      <c r="AE91" s="457"/>
      <c r="AF91" s="458"/>
      <c r="AG91" s="315"/>
      <c r="AH91" s="456" t="s">
        <v>617</v>
      </c>
      <c r="AI91" s="457"/>
      <c r="AJ91" s="458"/>
      <c r="AK91" s="364"/>
      <c r="AL91" s="359"/>
      <c r="AM91" s="359"/>
      <c r="AN91" s="359"/>
      <c r="AO91" s="359"/>
      <c r="AP91" s="359"/>
      <c r="AQ91" s="359"/>
      <c r="AR91" s="359"/>
      <c r="AS91" s="359"/>
      <c r="AT91" s="359"/>
    </row>
    <row r="92" spans="1:46" ht="14.25" customHeight="1" thickBot="1">
      <c r="A92" s="359"/>
      <c r="B92" s="363"/>
      <c r="C92" s="446"/>
      <c r="D92" s="447"/>
      <c r="E92" s="448"/>
      <c r="F92" s="357"/>
      <c r="G92" s="446"/>
      <c r="H92" s="447"/>
      <c r="I92" s="448"/>
      <c r="J92" s="350"/>
      <c r="K92" s="314"/>
      <c r="L92" s="315"/>
      <c r="M92" s="315"/>
      <c r="N92" s="315"/>
      <c r="O92" s="315"/>
      <c r="P92" s="315"/>
      <c r="Q92" s="315"/>
      <c r="R92" s="315"/>
      <c r="S92" s="316"/>
      <c r="T92" s="343"/>
      <c r="U92" s="342"/>
      <c r="V92" s="342"/>
      <c r="W92" s="342"/>
      <c r="X92" s="342"/>
      <c r="Y92" s="342"/>
      <c r="Z92" s="342"/>
      <c r="AA92" s="342"/>
      <c r="AB92" s="350"/>
      <c r="AC92" s="314"/>
      <c r="AD92" s="459"/>
      <c r="AE92" s="460"/>
      <c r="AF92" s="461"/>
      <c r="AG92" s="315"/>
      <c r="AH92" s="496"/>
      <c r="AI92" s="497"/>
      <c r="AJ92" s="498"/>
      <c r="AK92" s="364"/>
      <c r="AL92" s="359"/>
      <c r="AM92" s="359"/>
      <c r="AN92" s="359"/>
      <c r="AO92" s="359"/>
      <c r="AP92" s="359"/>
      <c r="AQ92" s="359"/>
      <c r="AR92" s="359"/>
      <c r="AS92" s="359"/>
      <c r="AT92" s="359"/>
    </row>
    <row r="93" spans="1:46">
      <c r="A93" s="359"/>
      <c r="B93" s="363"/>
      <c r="C93" s="483"/>
      <c r="D93" s="483"/>
      <c r="E93" s="483"/>
      <c r="F93" s="342"/>
      <c r="G93" s="482"/>
      <c r="H93" s="482"/>
      <c r="I93" s="482"/>
      <c r="J93" s="350"/>
      <c r="K93" s="314"/>
      <c r="L93" s="315"/>
      <c r="M93" s="315"/>
      <c r="N93" s="315"/>
      <c r="O93" s="315"/>
      <c r="P93" s="315"/>
      <c r="Q93" s="315"/>
      <c r="R93" s="315"/>
      <c r="S93" s="316"/>
      <c r="T93" s="343"/>
      <c r="U93" s="342"/>
      <c r="V93" s="342"/>
      <c r="W93" s="342"/>
      <c r="X93" s="342"/>
      <c r="Y93" s="342"/>
      <c r="Z93" s="342"/>
      <c r="AA93" s="342"/>
      <c r="AB93" s="350"/>
      <c r="AC93" s="314"/>
      <c r="AD93" s="449"/>
      <c r="AE93" s="449"/>
      <c r="AF93" s="449"/>
      <c r="AG93" s="315"/>
      <c r="AH93" s="315"/>
      <c r="AI93" s="315"/>
      <c r="AJ93" s="315"/>
      <c r="AK93" s="364"/>
      <c r="AL93" s="359"/>
      <c r="AM93" s="359"/>
      <c r="AN93" s="359"/>
      <c r="AO93" s="359"/>
      <c r="AP93" s="359"/>
      <c r="AQ93" s="359"/>
      <c r="AR93" s="359"/>
      <c r="AS93" s="359"/>
      <c r="AT93" s="359"/>
    </row>
    <row r="94" spans="1:46">
      <c r="A94" s="359"/>
      <c r="B94" s="363"/>
      <c r="C94" s="483"/>
      <c r="D94" s="483"/>
      <c r="E94" s="483"/>
      <c r="F94" s="342"/>
      <c r="G94" s="482"/>
      <c r="H94" s="482"/>
      <c r="I94" s="482"/>
      <c r="J94" s="350"/>
      <c r="K94" s="314"/>
      <c r="L94" s="315"/>
      <c r="M94" s="315"/>
      <c r="N94" s="315"/>
      <c r="O94" s="315"/>
      <c r="P94" s="315"/>
      <c r="Q94" s="315"/>
      <c r="R94" s="315"/>
      <c r="S94" s="316"/>
      <c r="T94" s="343"/>
      <c r="U94" s="342"/>
      <c r="V94" s="342"/>
      <c r="W94" s="342"/>
      <c r="X94" s="342"/>
      <c r="Y94" s="342"/>
      <c r="Z94" s="342"/>
      <c r="AA94" s="342"/>
      <c r="AB94" s="350"/>
      <c r="AC94" s="314"/>
      <c r="AD94" s="449"/>
      <c r="AE94" s="449"/>
      <c r="AF94" s="449"/>
      <c r="AG94" s="315"/>
      <c r="AH94" s="315"/>
      <c r="AI94" s="315"/>
      <c r="AJ94" s="315"/>
      <c r="AK94" s="364"/>
      <c r="AL94" s="359"/>
      <c r="AM94" s="359"/>
      <c r="AN94" s="359"/>
      <c r="AO94" s="359"/>
      <c r="AP94" s="359"/>
      <c r="AQ94" s="359"/>
      <c r="AR94" s="359"/>
      <c r="AS94" s="359"/>
      <c r="AT94" s="359"/>
    </row>
    <row r="95" spans="1:46">
      <c r="A95" s="359"/>
      <c r="B95" s="363"/>
      <c r="C95" s="483"/>
      <c r="D95" s="483"/>
      <c r="E95" s="483"/>
      <c r="F95" s="342"/>
      <c r="G95" s="482"/>
      <c r="H95" s="482"/>
      <c r="I95" s="482"/>
      <c r="J95" s="350"/>
      <c r="K95" s="314"/>
      <c r="L95" s="315"/>
      <c r="M95" s="315"/>
      <c r="N95" s="315"/>
      <c r="O95" s="315"/>
      <c r="P95" s="315"/>
      <c r="Q95" s="315"/>
      <c r="R95" s="315"/>
      <c r="S95" s="316"/>
      <c r="T95" s="343"/>
      <c r="U95" s="342"/>
      <c r="V95" s="342"/>
      <c r="W95" s="342"/>
      <c r="X95" s="342"/>
      <c r="Y95" s="342"/>
      <c r="Z95" s="342"/>
      <c r="AA95" s="342"/>
      <c r="AB95" s="350"/>
      <c r="AC95" s="314"/>
      <c r="AD95" s="449"/>
      <c r="AE95" s="449"/>
      <c r="AF95" s="449"/>
      <c r="AG95" s="315"/>
      <c r="AH95" s="315"/>
      <c r="AI95" s="315"/>
      <c r="AJ95" s="315"/>
      <c r="AK95" s="364"/>
      <c r="AL95" s="359"/>
      <c r="AM95" s="359"/>
      <c r="AN95" s="359"/>
      <c r="AO95" s="359"/>
      <c r="AP95" s="359"/>
      <c r="AQ95" s="359"/>
      <c r="AR95" s="359"/>
      <c r="AS95" s="359"/>
      <c r="AT95" s="359"/>
    </row>
    <row r="96" spans="1:46">
      <c r="A96" s="359"/>
      <c r="B96" s="363"/>
      <c r="C96" s="483"/>
      <c r="D96" s="483"/>
      <c r="E96" s="483"/>
      <c r="F96" s="342"/>
      <c r="G96" s="482"/>
      <c r="H96" s="482"/>
      <c r="I96" s="482"/>
      <c r="J96" s="350"/>
      <c r="K96" s="314"/>
      <c r="L96" s="315"/>
      <c r="M96" s="315"/>
      <c r="N96" s="315"/>
      <c r="O96" s="315"/>
      <c r="P96" s="315"/>
      <c r="Q96" s="315"/>
      <c r="R96" s="315"/>
      <c r="S96" s="316"/>
      <c r="T96" s="343"/>
      <c r="U96" s="342"/>
      <c r="V96" s="342"/>
      <c r="W96" s="342"/>
      <c r="X96" s="342"/>
      <c r="Y96" s="342"/>
      <c r="Z96" s="342"/>
      <c r="AA96" s="342"/>
      <c r="AB96" s="350"/>
      <c r="AC96" s="314"/>
      <c r="AD96" s="449"/>
      <c r="AE96" s="449"/>
      <c r="AF96" s="449"/>
      <c r="AG96" s="315"/>
      <c r="AH96" s="315"/>
      <c r="AI96" s="315"/>
      <c r="AJ96" s="315"/>
      <c r="AK96" s="364"/>
      <c r="AL96" s="359"/>
      <c r="AM96" s="359"/>
      <c r="AN96" s="359"/>
      <c r="AO96" s="359"/>
      <c r="AP96" s="359"/>
      <c r="AQ96" s="359"/>
      <c r="AR96" s="359"/>
      <c r="AS96" s="359"/>
      <c r="AT96" s="359"/>
    </row>
    <row r="97" spans="1:46">
      <c r="A97" s="359"/>
      <c r="B97" s="363"/>
      <c r="C97" s="483"/>
      <c r="D97" s="483"/>
      <c r="E97" s="483"/>
      <c r="F97" s="342"/>
      <c r="G97" s="482"/>
      <c r="H97" s="482"/>
      <c r="I97" s="482"/>
      <c r="J97" s="350"/>
      <c r="K97" s="314"/>
      <c r="L97" s="315"/>
      <c r="M97" s="315"/>
      <c r="N97" s="315"/>
      <c r="O97" s="315"/>
      <c r="P97" s="315"/>
      <c r="Q97" s="315"/>
      <c r="R97" s="315"/>
      <c r="S97" s="316"/>
      <c r="T97" s="343"/>
      <c r="U97" s="342"/>
      <c r="V97" s="342"/>
      <c r="W97" s="342"/>
      <c r="X97" s="342"/>
      <c r="Y97" s="342"/>
      <c r="Z97" s="342"/>
      <c r="AA97" s="342"/>
      <c r="AB97" s="350"/>
      <c r="AC97" s="314"/>
      <c r="AD97" s="449"/>
      <c r="AE97" s="449"/>
      <c r="AF97" s="449"/>
      <c r="AG97" s="315"/>
      <c r="AH97" s="315"/>
      <c r="AI97" s="315"/>
      <c r="AJ97" s="315"/>
      <c r="AK97" s="364"/>
      <c r="AL97" s="359"/>
      <c r="AM97" s="359"/>
      <c r="AN97" s="359"/>
      <c r="AO97" s="359"/>
      <c r="AP97" s="359"/>
      <c r="AQ97" s="359"/>
      <c r="AR97" s="359"/>
      <c r="AS97" s="359"/>
      <c r="AT97" s="359"/>
    </row>
    <row r="98" spans="1:46">
      <c r="A98" s="359"/>
      <c r="B98" s="363"/>
      <c r="C98" s="483"/>
      <c r="D98" s="483"/>
      <c r="E98" s="483"/>
      <c r="F98" s="342"/>
      <c r="G98" s="482"/>
      <c r="H98" s="482"/>
      <c r="I98" s="482"/>
      <c r="J98" s="350"/>
      <c r="K98" s="314"/>
      <c r="L98" s="315"/>
      <c r="M98" s="315"/>
      <c r="N98" s="315"/>
      <c r="O98" s="315"/>
      <c r="P98" s="315"/>
      <c r="Q98" s="315"/>
      <c r="R98" s="315"/>
      <c r="S98" s="316"/>
      <c r="T98" s="343"/>
      <c r="U98" s="342"/>
      <c r="V98" s="342"/>
      <c r="W98" s="342"/>
      <c r="X98" s="342"/>
      <c r="Y98" s="342"/>
      <c r="Z98" s="342"/>
      <c r="AA98" s="342"/>
      <c r="AB98" s="350"/>
      <c r="AC98" s="314"/>
      <c r="AD98" s="449"/>
      <c r="AE98" s="449"/>
      <c r="AF98" s="449"/>
      <c r="AG98" s="315"/>
      <c r="AH98" s="315"/>
      <c r="AI98" s="315"/>
      <c r="AJ98" s="315"/>
      <c r="AK98" s="364"/>
      <c r="AL98" s="359"/>
      <c r="AM98" s="359"/>
      <c r="AN98" s="359"/>
      <c r="AO98" s="359"/>
      <c r="AP98" s="359"/>
      <c r="AQ98" s="359"/>
      <c r="AR98" s="359"/>
      <c r="AS98" s="359"/>
      <c r="AT98" s="359"/>
    </row>
    <row r="99" spans="1:46">
      <c r="A99" s="359"/>
      <c r="B99" s="363"/>
      <c r="C99" s="483"/>
      <c r="D99" s="483"/>
      <c r="E99" s="483"/>
      <c r="F99" s="342"/>
      <c r="G99" s="482"/>
      <c r="H99" s="482"/>
      <c r="I99" s="482"/>
      <c r="J99" s="350"/>
      <c r="K99" s="314"/>
      <c r="L99" s="315"/>
      <c r="M99" s="315"/>
      <c r="N99" s="315"/>
      <c r="O99" s="315"/>
      <c r="P99" s="315"/>
      <c r="Q99" s="315"/>
      <c r="R99" s="315"/>
      <c r="S99" s="316"/>
      <c r="T99" s="343"/>
      <c r="U99" s="342"/>
      <c r="V99" s="342"/>
      <c r="W99" s="342"/>
      <c r="X99" s="342"/>
      <c r="Y99" s="342"/>
      <c r="Z99" s="342"/>
      <c r="AA99" s="342"/>
      <c r="AB99" s="350"/>
      <c r="AC99" s="314"/>
      <c r="AD99" s="449"/>
      <c r="AE99" s="449"/>
      <c r="AF99" s="449"/>
      <c r="AG99" s="315"/>
      <c r="AH99" s="315"/>
      <c r="AI99" s="315"/>
      <c r="AJ99" s="315"/>
      <c r="AK99" s="364"/>
      <c r="AL99" s="359"/>
      <c r="AM99" s="359"/>
      <c r="AN99" s="359"/>
      <c r="AO99" s="359"/>
      <c r="AP99" s="359"/>
      <c r="AQ99" s="359"/>
      <c r="AR99" s="359"/>
      <c r="AS99" s="359"/>
      <c r="AT99" s="359"/>
    </row>
    <row r="100" spans="1:46">
      <c r="A100" s="359"/>
      <c r="B100" s="363"/>
      <c r="C100" s="483"/>
      <c r="D100" s="483"/>
      <c r="E100" s="483"/>
      <c r="F100" s="342"/>
      <c r="G100" s="482"/>
      <c r="H100" s="482"/>
      <c r="I100" s="482"/>
      <c r="J100" s="350"/>
      <c r="K100" s="314"/>
      <c r="L100" s="315"/>
      <c r="M100" s="315"/>
      <c r="N100" s="315"/>
      <c r="O100" s="315"/>
      <c r="P100" s="315"/>
      <c r="Q100" s="315"/>
      <c r="R100" s="315"/>
      <c r="S100" s="316"/>
      <c r="T100" s="343"/>
      <c r="U100" s="342"/>
      <c r="V100" s="342"/>
      <c r="W100" s="342"/>
      <c r="X100" s="342"/>
      <c r="Y100" s="342"/>
      <c r="Z100" s="342"/>
      <c r="AA100" s="342"/>
      <c r="AB100" s="350"/>
      <c r="AC100" s="314"/>
      <c r="AD100" s="449"/>
      <c r="AE100" s="449"/>
      <c r="AF100" s="449"/>
      <c r="AG100" s="315"/>
      <c r="AH100" s="315"/>
      <c r="AI100" s="315"/>
      <c r="AJ100" s="315"/>
      <c r="AK100" s="364"/>
      <c r="AL100" s="359"/>
      <c r="AM100" s="359"/>
      <c r="AN100" s="359"/>
      <c r="AO100" s="359"/>
      <c r="AP100" s="359"/>
      <c r="AQ100" s="359"/>
      <c r="AR100" s="359"/>
      <c r="AS100" s="359"/>
      <c r="AT100" s="359"/>
    </row>
    <row r="101" spans="1:46">
      <c r="A101" s="359"/>
      <c r="B101" s="363"/>
      <c r="C101" s="483"/>
      <c r="D101" s="483"/>
      <c r="E101" s="483"/>
      <c r="F101" s="342"/>
      <c r="G101" s="482"/>
      <c r="H101" s="482"/>
      <c r="I101" s="482"/>
      <c r="J101" s="350"/>
      <c r="K101" s="314"/>
      <c r="L101" s="315"/>
      <c r="M101" s="315"/>
      <c r="N101" s="315"/>
      <c r="O101" s="315"/>
      <c r="P101" s="315"/>
      <c r="Q101" s="315"/>
      <c r="R101" s="315"/>
      <c r="S101" s="316"/>
      <c r="T101" s="343"/>
      <c r="U101" s="342"/>
      <c r="V101" s="342"/>
      <c r="W101" s="342"/>
      <c r="X101" s="342"/>
      <c r="Y101" s="342"/>
      <c r="Z101" s="342"/>
      <c r="AA101" s="342"/>
      <c r="AB101" s="350"/>
      <c r="AC101" s="314"/>
      <c r="AD101" s="449"/>
      <c r="AE101" s="449"/>
      <c r="AF101" s="449"/>
      <c r="AG101" s="315"/>
      <c r="AH101" s="315"/>
      <c r="AI101" s="315"/>
      <c r="AJ101" s="315"/>
      <c r="AK101" s="364"/>
      <c r="AL101" s="359"/>
      <c r="AM101" s="359"/>
      <c r="AN101" s="359"/>
      <c r="AO101" s="359"/>
      <c r="AP101" s="359"/>
      <c r="AQ101" s="359"/>
      <c r="AR101" s="359"/>
      <c r="AS101" s="359"/>
      <c r="AT101" s="359"/>
    </row>
    <row r="102" spans="1:46">
      <c r="A102" s="359"/>
      <c r="B102" s="363"/>
      <c r="C102" s="483"/>
      <c r="D102" s="483"/>
      <c r="E102" s="483"/>
      <c r="F102" s="342"/>
      <c r="G102" s="482"/>
      <c r="H102" s="482"/>
      <c r="I102" s="482"/>
      <c r="J102" s="350"/>
      <c r="K102" s="314"/>
      <c r="L102" s="315"/>
      <c r="M102" s="315"/>
      <c r="N102" s="315"/>
      <c r="O102" s="315"/>
      <c r="P102" s="315"/>
      <c r="Q102" s="315"/>
      <c r="R102" s="315"/>
      <c r="S102" s="316"/>
      <c r="T102" s="343"/>
      <c r="U102" s="342"/>
      <c r="V102" s="342"/>
      <c r="W102" s="342"/>
      <c r="X102" s="342"/>
      <c r="Y102" s="342"/>
      <c r="Z102" s="342"/>
      <c r="AA102" s="342"/>
      <c r="AB102" s="350"/>
      <c r="AC102" s="314"/>
      <c r="AD102" s="449"/>
      <c r="AE102" s="449"/>
      <c r="AF102" s="449"/>
      <c r="AG102" s="315"/>
      <c r="AH102" s="315"/>
      <c r="AI102" s="315"/>
      <c r="AJ102" s="315"/>
      <c r="AK102" s="364"/>
      <c r="AL102" s="359"/>
      <c r="AM102" s="359"/>
      <c r="AN102" s="359"/>
      <c r="AO102" s="359"/>
      <c r="AP102" s="359"/>
      <c r="AQ102" s="359"/>
      <c r="AR102" s="359"/>
      <c r="AS102" s="359"/>
      <c r="AT102" s="359"/>
    </row>
    <row r="103" spans="1:46">
      <c r="A103" s="359"/>
      <c r="B103" s="363"/>
      <c r="C103" s="483"/>
      <c r="D103" s="483"/>
      <c r="E103" s="483"/>
      <c r="F103" s="342"/>
      <c r="G103" s="482"/>
      <c r="H103" s="482"/>
      <c r="I103" s="482"/>
      <c r="J103" s="350"/>
      <c r="K103" s="314"/>
      <c r="L103" s="315"/>
      <c r="M103" s="315"/>
      <c r="N103" s="315"/>
      <c r="O103" s="315"/>
      <c r="P103" s="315"/>
      <c r="Q103" s="315"/>
      <c r="R103" s="315"/>
      <c r="S103" s="316"/>
      <c r="T103" s="343"/>
      <c r="U103" s="342"/>
      <c r="V103" s="342"/>
      <c r="W103" s="342"/>
      <c r="X103" s="342"/>
      <c r="Y103" s="342"/>
      <c r="Z103" s="342"/>
      <c r="AA103" s="342"/>
      <c r="AB103" s="350"/>
      <c r="AC103" s="314"/>
      <c r="AD103" s="449"/>
      <c r="AE103" s="449"/>
      <c r="AF103" s="449"/>
      <c r="AG103" s="315"/>
      <c r="AH103" s="315"/>
      <c r="AI103" s="315"/>
      <c r="AJ103" s="315"/>
      <c r="AK103" s="364"/>
      <c r="AL103" s="359"/>
      <c r="AM103" s="359"/>
      <c r="AN103" s="359"/>
      <c r="AO103" s="359"/>
      <c r="AP103" s="359"/>
      <c r="AQ103" s="359"/>
      <c r="AR103" s="359"/>
      <c r="AS103" s="359"/>
      <c r="AT103" s="359"/>
    </row>
    <row r="104" spans="1:46">
      <c r="A104" s="359"/>
      <c r="B104" s="363"/>
      <c r="C104" s="483"/>
      <c r="D104" s="483"/>
      <c r="E104" s="483"/>
      <c r="F104" s="342"/>
      <c r="G104" s="482"/>
      <c r="H104" s="482"/>
      <c r="I104" s="482"/>
      <c r="J104" s="350"/>
      <c r="K104" s="314"/>
      <c r="L104" s="315"/>
      <c r="M104" s="315"/>
      <c r="N104" s="315"/>
      <c r="O104" s="315"/>
      <c r="P104" s="315"/>
      <c r="Q104" s="315"/>
      <c r="R104" s="315"/>
      <c r="S104" s="316"/>
      <c r="T104" s="343"/>
      <c r="U104" s="342"/>
      <c r="V104" s="342"/>
      <c r="W104" s="342"/>
      <c r="X104" s="342"/>
      <c r="Y104" s="342"/>
      <c r="Z104" s="342"/>
      <c r="AA104" s="342"/>
      <c r="AB104" s="350"/>
      <c r="AC104" s="314"/>
      <c r="AD104" s="449"/>
      <c r="AE104" s="449"/>
      <c r="AF104" s="449"/>
      <c r="AG104" s="315"/>
      <c r="AH104" s="315"/>
      <c r="AI104" s="315"/>
      <c r="AJ104" s="315"/>
      <c r="AK104" s="364"/>
      <c r="AL104" s="359"/>
      <c r="AM104" s="359"/>
      <c r="AN104" s="359"/>
      <c r="AO104" s="359"/>
      <c r="AP104" s="359"/>
      <c r="AQ104" s="359"/>
      <c r="AR104" s="359"/>
      <c r="AS104" s="359"/>
      <c r="AT104" s="359"/>
    </row>
    <row r="105" spans="1:46">
      <c r="A105" s="359"/>
      <c r="B105" s="363"/>
      <c r="C105" s="483"/>
      <c r="D105" s="483"/>
      <c r="E105" s="483"/>
      <c r="F105" s="342"/>
      <c r="G105" s="482"/>
      <c r="H105" s="482"/>
      <c r="I105" s="482"/>
      <c r="J105" s="350"/>
      <c r="K105" s="314"/>
      <c r="L105" s="315"/>
      <c r="M105" s="315"/>
      <c r="N105" s="315"/>
      <c r="O105" s="315"/>
      <c r="P105" s="315"/>
      <c r="Q105" s="315"/>
      <c r="R105" s="315"/>
      <c r="S105" s="316"/>
      <c r="T105" s="343"/>
      <c r="U105" s="342"/>
      <c r="V105" s="342"/>
      <c r="W105" s="342"/>
      <c r="X105" s="342"/>
      <c r="Y105" s="342"/>
      <c r="Z105" s="342"/>
      <c r="AA105" s="342"/>
      <c r="AB105" s="350"/>
      <c r="AC105" s="314"/>
      <c r="AD105" s="449"/>
      <c r="AE105" s="449"/>
      <c r="AF105" s="449"/>
      <c r="AG105" s="315"/>
      <c r="AH105" s="315"/>
      <c r="AI105" s="315"/>
      <c r="AJ105" s="315"/>
      <c r="AK105" s="364"/>
      <c r="AL105" s="359"/>
      <c r="AM105" s="359"/>
      <c r="AN105" s="359"/>
      <c r="AO105" s="359"/>
      <c r="AP105" s="359"/>
      <c r="AQ105" s="359"/>
      <c r="AR105" s="359"/>
      <c r="AS105" s="359"/>
      <c r="AT105" s="359"/>
    </row>
    <row r="106" spans="1:46">
      <c r="A106" s="359"/>
      <c r="B106" s="363"/>
      <c r="C106" s="483"/>
      <c r="D106" s="483"/>
      <c r="E106" s="483"/>
      <c r="F106" s="342"/>
      <c r="G106" s="482"/>
      <c r="H106" s="482"/>
      <c r="I106" s="482"/>
      <c r="J106" s="350"/>
      <c r="K106" s="314"/>
      <c r="L106" s="315"/>
      <c r="M106" s="315"/>
      <c r="N106" s="315"/>
      <c r="O106" s="315"/>
      <c r="P106" s="315"/>
      <c r="Q106" s="315"/>
      <c r="R106" s="315"/>
      <c r="S106" s="316"/>
      <c r="T106" s="343"/>
      <c r="U106" s="342"/>
      <c r="V106" s="342"/>
      <c r="W106" s="342"/>
      <c r="X106" s="342"/>
      <c r="Y106" s="342"/>
      <c r="Z106" s="342"/>
      <c r="AA106" s="342"/>
      <c r="AB106" s="350"/>
      <c r="AC106" s="314"/>
      <c r="AD106" s="449"/>
      <c r="AE106" s="449"/>
      <c r="AF106" s="449"/>
      <c r="AG106" s="315"/>
      <c r="AH106" s="315"/>
      <c r="AI106" s="315"/>
      <c r="AJ106" s="315"/>
      <c r="AK106" s="364"/>
      <c r="AL106" s="359"/>
      <c r="AM106" s="359"/>
      <c r="AN106" s="359"/>
      <c r="AO106" s="359"/>
      <c r="AP106" s="359"/>
      <c r="AQ106" s="359"/>
      <c r="AR106" s="359"/>
      <c r="AS106" s="359"/>
      <c r="AT106" s="359"/>
    </row>
    <row r="107" spans="1:46" ht="14.65" thickBot="1">
      <c r="A107" s="359"/>
      <c r="B107" s="363"/>
      <c r="C107" s="342"/>
      <c r="D107" s="342"/>
      <c r="E107" s="342"/>
      <c r="F107" s="342"/>
      <c r="G107" s="342"/>
      <c r="H107" s="342"/>
      <c r="I107" s="342"/>
      <c r="J107" s="350"/>
      <c r="K107" s="314"/>
      <c r="L107" s="315"/>
      <c r="M107" s="315"/>
      <c r="N107" s="315"/>
      <c r="O107" s="315"/>
      <c r="P107" s="315"/>
      <c r="Q107" s="315"/>
      <c r="R107" s="315"/>
      <c r="S107" s="316"/>
      <c r="T107" s="343"/>
      <c r="U107" s="342"/>
      <c r="V107" s="342"/>
      <c r="W107" s="342"/>
      <c r="X107" s="342"/>
      <c r="Y107" s="342"/>
      <c r="Z107" s="342"/>
      <c r="AA107" s="342"/>
      <c r="AB107" s="350"/>
      <c r="AC107" s="314"/>
      <c r="AD107" s="449"/>
      <c r="AE107" s="449"/>
      <c r="AF107" s="449"/>
      <c r="AG107" s="315"/>
      <c r="AH107" s="315"/>
      <c r="AI107" s="315"/>
      <c r="AJ107" s="315"/>
      <c r="AK107" s="364"/>
      <c r="AL107" s="359"/>
      <c r="AM107" s="359"/>
      <c r="AN107" s="359"/>
      <c r="AO107" s="359"/>
      <c r="AP107" s="359"/>
      <c r="AQ107" s="359"/>
      <c r="AR107" s="359"/>
      <c r="AS107" s="359"/>
      <c r="AT107" s="359"/>
    </row>
    <row r="108" spans="1:46" ht="14.25" customHeight="1">
      <c r="A108" s="359"/>
      <c r="B108" s="363"/>
      <c r="C108" s="443" t="s">
        <v>561</v>
      </c>
      <c r="D108" s="444"/>
      <c r="E108" s="445"/>
      <c r="F108" s="342"/>
      <c r="G108" s="443" t="s">
        <v>616</v>
      </c>
      <c r="H108" s="444"/>
      <c r="I108" s="445"/>
      <c r="J108" s="350"/>
      <c r="K108" s="314"/>
      <c r="L108" s="315"/>
      <c r="M108" s="315"/>
      <c r="N108" s="315"/>
      <c r="O108" s="315"/>
      <c r="P108" s="315"/>
      <c r="Q108" s="315"/>
      <c r="R108" s="315"/>
      <c r="S108" s="316"/>
      <c r="T108" s="343"/>
      <c r="U108" s="342"/>
      <c r="V108" s="342"/>
      <c r="W108" s="342"/>
      <c r="X108" s="342"/>
      <c r="Y108" s="342"/>
      <c r="Z108" s="342"/>
      <c r="AA108" s="342"/>
      <c r="AB108" s="350"/>
      <c r="AC108" s="314"/>
      <c r="AD108" s="449"/>
      <c r="AE108" s="449"/>
      <c r="AF108" s="449"/>
      <c r="AG108" s="315"/>
      <c r="AH108" s="315"/>
      <c r="AI108" s="315"/>
      <c r="AJ108" s="315"/>
      <c r="AK108" s="364"/>
      <c r="AL108" s="359"/>
      <c r="AM108" s="359"/>
      <c r="AN108" s="359"/>
      <c r="AO108" s="359"/>
      <c r="AP108" s="359"/>
      <c r="AQ108" s="359"/>
      <c r="AR108" s="359"/>
      <c r="AS108" s="359"/>
      <c r="AT108" s="359"/>
    </row>
    <row r="109" spans="1:46" ht="14.25" customHeight="1" thickBot="1">
      <c r="A109" s="359"/>
      <c r="B109" s="363"/>
      <c r="C109" s="446"/>
      <c r="D109" s="447"/>
      <c r="E109" s="448"/>
      <c r="F109" s="342"/>
      <c r="G109" s="446"/>
      <c r="H109" s="447"/>
      <c r="I109" s="448"/>
      <c r="J109" s="350"/>
      <c r="K109" s="314"/>
      <c r="L109" s="315"/>
      <c r="M109" s="315"/>
      <c r="N109" s="315"/>
      <c r="O109" s="315"/>
      <c r="P109" s="315"/>
      <c r="Q109" s="315"/>
      <c r="R109" s="315"/>
      <c r="S109" s="316"/>
      <c r="T109" s="343"/>
      <c r="U109" s="342"/>
      <c r="V109" s="342"/>
      <c r="W109" s="342"/>
      <c r="X109" s="342"/>
      <c r="Y109" s="342"/>
      <c r="Z109" s="342"/>
      <c r="AA109" s="342"/>
      <c r="AB109" s="350"/>
      <c r="AC109" s="314"/>
      <c r="AD109" s="315"/>
      <c r="AE109" s="315"/>
      <c r="AF109" s="315"/>
      <c r="AG109" s="315"/>
      <c r="AH109" s="315"/>
      <c r="AI109" s="315"/>
      <c r="AJ109" s="315"/>
      <c r="AK109" s="364"/>
      <c r="AL109" s="359"/>
      <c r="AM109" s="359"/>
      <c r="AN109" s="359"/>
      <c r="AO109" s="359"/>
      <c r="AP109" s="359"/>
      <c r="AQ109" s="359"/>
      <c r="AR109" s="359"/>
      <c r="AS109" s="359"/>
      <c r="AT109" s="359"/>
    </row>
    <row r="110" spans="1:46" ht="14.25" customHeight="1" thickBot="1">
      <c r="A110" s="359"/>
      <c r="B110" s="363"/>
      <c r="C110" s="342"/>
      <c r="D110" s="342"/>
      <c r="E110" s="342"/>
      <c r="F110" s="342"/>
      <c r="G110" s="342"/>
      <c r="H110" s="342"/>
      <c r="I110" s="342"/>
      <c r="J110" s="350"/>
      <c r="K110" s="314"/>
      <c r="L110" s="315"/>
      <c r="M110" s="315"/>
      <c r="N110" s="315"/>
      <c r="O110" s="315"/>
      <c r="P110" s="315"/>
      <c r="Q110" s="315"/>
      <c r="R110" s="315"/>
      <c r="S110" s="316"/>
      <c r="T110" s="343"/>
      <c r="U110" s="342"/>
      <c r="V110" s="342"/>
      <c r="W110" s="342"/>
      <c r="X110" s="342"/>
      <c r="Y110" s="342"/>
      <c r="Z110" s="342"/>
      <c r="AA110" s="342"/>
      <c r="AB110" s="350"/>
      <c r="AC110" s="314"/>
      <c r="AD110" s="315"/>
      <c r="AE110" s="315"/>
      <c r="AF110" s="315"/>
      <c r="AG110" s="315"/>
      <c r="AH110" s="315"/>
      <c r="AI110" s="315"/>
      <c r="AJ110" s="315"/>
      <c r="AK110" s="364"/>
      <c r="AL110" s="359"/>
      <c r="AM110" s="359"/>
      <c r="AN110" s="359"/>
      <c r="AO110" s="359"/>
      <c r="AP110" s="359"/>
      <c r="AQ110" s="359"/>
      <c r="AR110" s="359"/>
      <c r="AS110" s="359"/>
      <c r="AT110" s="359"/>
    </row>
    <row r="111" spans="1:46">
      <c r="A111" s="359"/>
      <c r="B111" s="363"/>
      <c r="C111" s="342"/>
      <c r="D111" s="342"/>
      <c r="E111" s="342"/>
      <c r="F111" s="342"/>
      <c r="G111" s="342"/>
      <c r="H111" s="342"/>
      <c r="I111" s="342"/>
      <c r="J111" s="350"/>
      <c r="K111" s="314"/>
      <c r="L111" s="315"/>
      <c r="M111" s="315"/>
      <c r="N111" s="315"/>
      <c r="O111" s="315"/>
      <c r="P111" s="315"/>
      <c r="Q111" s="315"/>
      <c r="R111" s="315"/>
      <c r="S111" s="316"/>
      <c r="T111" s="343"/>
      <c r="U111" s="342"/>
      <c r="V111" s="342"/>
      <c r="W111" s="342"/>
      <c r="X111" s="342"/>
      <c r="Y111" s="342"/>
      <c r="Z111" s="342"/>
      <c r="AA111" s="342"/>
      <c r="AB111" s="350"/>
      <c r="AC111" s="314"/>
      <c r="AD111" s="456" t="s">
        <v>499</v>
      </c>
      <c r="AE111" s="457"/>
      <c r="AF111" s="458"/>
      <c r="AG111" s="315"/>
      <c r="AH111" s="315"/>
      <c r="AI111" s="315"/>
      <c r="AJ111" s="315"/>
      <c r="AK111" s="364"/>
      <c r="AL111" s="359"/>
      <c r="AM111" s="359"/>
      <c r="AN111" s="359"/>
      <c r="AO111" s="359"/>
      <c r="AP111" s="359"/>
      <c r="AQ111" s="359"/>
      <c r="AR111" s="359"/>
      <c r="AS111" s="359"/>
      <c r="AT111" s="359"/>
    </row>
    <row r="112" spans="1:46" ht="14.65" thickBot="1">
      <c r="A112" s="359"/>
      <c r="B112" s="363"/>
      <c r="C112" s="342"/>
      <c r="D112" s="342"/>
      <c r="E112" s="342"/>
      <c r="F112" s="342"/>
      <c r="G112" s="342"/>
      <c r="H112" s="342"/>
      <c r="I112" s="342"/>
      <c r="J112" s="350"/>
      <c r="K112" s="314"/>
      <c r="L112" s="315"/>
      <c r="M112" s="315"/>
      <c r="N112" s="315"/>
      <c r="O112" s="315"/>
      <c r="P112" s="315"/>
      <c r="Q112" s="315"/>
      <c r="R112" s="315"/>
      <c r="S112" s="316"/>
      <c r="T112" s="343"/>
      <c r="U112" s="342"/>
      <c r="V112" s="342"/>
      <c r="W112" s="342"/>
      <c r="X112" s="342"/>
      <c r="Y112" s="342"/>
      <c r="Z112" s="342"/>
      <c r="AA112" s="342"/>
      <c r="AB112" s="350"/>
      <c r="AC112" s="314"/>
      <c r="AD112" s="459"/>
      <c r="AE112" s="460"/>
      <c r="AF112" s="461"/>
      <c r="AG112" s="315"/>
      <c r="AH112" s="315"/>
      <c r="AI112" s="315"/>
      <c r="AJ112" s="315"/>
      <c r="AK112" s="364"/>
      <c r="AL112" s="359"/>
      <c r="AM112" s="359"/>
      <c r="AN112" s="359"/>
      <c r="AO112" s="359"/>
      <c r="AP112" s="359"/>
      <c r="AQ112" s="359"/>
      <c r="AR112" s="359"/>
      <c r="AS112" s="359"/>
      <c r="AT112" s="359"/>
    </row>
    <row r="113" spans="1:46">
      <c r="A113" s="359"/>
      <c r="B113" s="363"/>
      <c r="C113" s="342"/>
      <c r="D113" s="342"/>
      <c r="E113" s="342"/>
      <c r="F113" s="342"/>
      <c r="G113" s="342"/>
      <c r="H113" s="342"/>
      <c r="I113" s="342"/>
      <c r="J113" s="350"/>
      <c r="K113" s="314"/>
      <c r="L113" s="315"/>
      <c r="M113" s="315"/>
      <c r="N113" s="315"/>
      <c r="O113" s="315"/>
      <c r="P113" s="315"/>
      <c r="Q113" s="315"/>
      <c r="R113" s="315"/>
      <c r="S113" s="316"/>
      <c r="T113" s="343"/>
      <c r="U113" s="342"/>
      <c r="V113" s="342"/>
      <c r="W113" s="342"/>
      <c r="X113" s="342"/>
      <c r="Y113" s="342"/>
      <c r="Z113" s="342"/>
      <c r="AA113" s="342"/>
      <c r="AB113" s="350"/>
      <c r="AC113" s="314"/>
      <c r="AD113" s="482"/>
      <c r="AE113" s="482"/>
      <c r="AF113" s="482"/>
      <c r="AG113" s="315"/>
      <c r="AH113" s="315"/>
      <c r="AI113" s="315"/>
      <c r="AJ113" s="315"/>
      <c r="AK113" s="364"/>
      <c r="AL113" s="359"/>
      <c r="AM113" s="359"/>
      <c r="AN113" s="359"/>
      <c r="AO113" s="359"/>
      <c r="AP113" s="359"/>
      <c r="AQ113" s="359"/>
      <c r="AR113" s="359"/>
      <c r="AS113" s="359"/>
      <c r="AT113" s="359"/>
    </row>
    <row r="114" spans="1:46">
      <c r="A114" s="359"/>
      <c r="B114" s="363"/>
      <c r="C114" s="342"/>
      <c r="D114" s="342"/>
      <c r="E114" s="342"/>
      <c r="F114" s="342"/>
      <c r="G114" s="342"/>
      <c r="H114" s="342"/>
      <c r="I114" s="342"/>
      <c r="J114" s="350"/>
      <c r="K114" s="314"/>
      <c r="L114" s="315"/>
      <c r="M114" s="315"/>
      <c r="N114" s="315"/>
      <c r="O114" s="315"/>
      <c r="P114" s="315"/>
      <c r="Q114" s="315"/>
      <c r="R114" s="315"/>
      <c r="S114" s="316"/>
      <c r="T114" s="343"/>
      <c r="U114" s="342"/>
      <c r="V114" s="342"/>
      <c r="W114" s="342"/>
      <c r="X114" s="342"/>
      <c r="Y114" s="342"/>
      <c r="Z114" s="342"/>
      <c r="AA114" s="342"/>
      <c r="AB114" s="350"/>
      <c r="AC114" s="314"/>
      <c r="AD114" s="482"/>
      <c r="AE114" s="482"/>
      <c r="AF114" s="482"/>
      <c r="AG114" s="315"/>
      <c r="AH114" s="315"/>
      <c r="AI114" s="315"/>
      <c r="AJ114" s="315"/>
      <c r="AK114" s="364"/>
      <c r="AL114" s="359"/>
      <c r="AM114" s="359"/>
      <c r="AN114" s="359"/>
      <c r="AO114" s="359"/>
      <c r="AP114" s="359"/>
      <c r="AQ114" s="359"/>
      <c r="AR114" s="359"/>
      <c r="AS114" s="359"/>
      <c r="AT114" s="359"/>
    </row>
    <row r="115" spans="1:46">
      <c r="A115" s="359"/>
      <c r="B115" s="363"/>
      <c r="C115" s="342"/>
      <c r="D115" s="342"/>
      <c r="E115" s="342"/>
      <c r="F115" s="342"/>
      <c r="G115" s="342"/>
      <c r="H115" s="342"/>
      <c r="I115" s="342"/>
      <c r="J115" s="350"/>
      <c r="K115" s="314"/>
      <c r="L115" s="315"/>
      <c r="M115" s="315"/>
      <c r="N115" s="315"/>
      <c r="O115" s="315"/>
      <c r="P115" s="315"/>
      <c r="Q115" s="315"/>
      <c r="R115" s="315"/>
      <c r="S115" s="316"/>
      <c r="T115" s="343"/>
      <c r="U115" s="342"/>
      <c r="V115" s="342"/>
      <c r="W115" s="342"/>
      <c r="X115" s="342"/>
      <c r="Y115" s="342"/>
      <c r="Z115" s="342"/>
      <c r="AA115" s="342"/>
      <c r="AB115" s="350"/>
      <c r="AC115" s="314"/>
      <c r="AD115" s="482"/>
      <c r="AE115" s="482"/>
      <c r="AF115" s="482"/>
      <c r="AG115" s="315"/>
      <c r="AH115" s="315"/>
      <c r="AI115" s="315"/>
      <c r="AJ115" s="315"/>
      <c r="AK115" s="364"/>
      <c r="AL115" s="359"/>
      <c r="AM115" s="359"/>
      <c r="AN115" s="359"/>
      <c r="AO115" s="359"/>
      <c r="AP115" s="359"/>
      <c r="AQ115" s="359"/>
      <c r="AR115" s="359"/>
      <c r="AS115" s="359"/>
      <c r="AT115" s="359"/>
    </row>
    <row r="116" spans="1:46">
      <c r="A116" s="359"/>
      <c r="B116" s="363"/>
      <c r="C116" s="342"/>
      <c r="D116" s="342"/>
      <c r="E116" s="342"/>
      <c r="F116" s="342"/>
      <c r="G116" s="342"/>
      <c r="H116" s="342"/>
      <c r="I116" s="342"/>
      <c r="J116" s="350"/>
      <c r="K116" s="314"/>
      <c r="L116" s="315"/>
      <c r="M116" s="315"/>
      <c r="N116" s="315"/>
      <c r="O116" s="315"/>
      <c r="P116" s="315"/>
      <c r="Q116" s="315"/>
      <c r="R116" s="315"/>
      <c r="S116" s="316"/>
      <c r="T116" s="343"/>
      <c r="U116" s="342"/>
      <c r="V116" s="342"/>
      <c r="W116" s="342"/>
      <c r="X116" s="342"/>
      <c r="Y116" s="342"/>
      <c r="Z116" s="342"/>
      <c r="AA116" s="342"/>
      <c r="AB116" s="350"/>
      <c r="AC116" s="314"/>
      <c r="AD116" s="482"/>
      <c r="AE116" s="482"/>
      <c r="AF116" s="482"/>
      <c r="AG116" s="315"/>
      <c r="AH116" s="315"/>
      <c r="AI116" s="315"/>
      <c r="AJ116" s="315"/>
      <c r="AK116" s="364"/>
      <c r="AL116" s="359"/>
      <c r="AM116" s="359"/>
      <c r="AN116" s="359"/>
      <c r="AO116" s="359"/>
      <c r="AP116" s="359"/>
      <c r="AQ116" s="359"/>
      <c r="AR116" s="359"/>
      <c r="AS116" s="359"/>
      <c r="AT116" s="359"/>
    </row>
    <row r="117" spans="1:46">
      <c r="A117" s="359"/>
      <c r="B117" s="363"/>
      <c r="C117" s="342"/>
      <c r="D117" s="342"/>
      <c r="E117" s="342"/>
      <c r="F117" s="342"/>
      <c r="G117" s="342"/>
      <c r="H117" s="342"/>
      <c r="I117" s="342"/>
      <c r="J117" s="350"/>
      <c r="K117" s="314"/>
      <c r="L117" s="315"/>
      <c r="M117" s="315"/>
      <c r="N117" s="315"/>
      <c r="O117" s="315"/>
      <c r="P117" s="315"/>
      <c r="Q117" s="315"/>
      <c r="R117" s="315"/>
      <c r="S117" s="316"/>
      <c r="T117" s="343"/>
      <c r="U117" s="342"/>
      <c r="V117" s="342"/>
      <c r="W117" s="342"/>
      <c r="X117" s="342"/>
      <c r="Y117" s="342"/>
      <c r="Z117" s="342"/>
      <c r="AA117" s="342"/>
      <c r="AB117" s="350"/>
      <c r="AC117" s="314"/>
      <c r="AD117" s="482"/>
      <c r="AE117" s="482"/>
      <c r="AF117" s="482"/>
      <c r="AG117" s="315"/>
      <c r="AH117" s="315"/>
      <c r="AI117" s="315"/>
      <c r="AJ117" s="315"/>
      <c r="AK117" s="364"/>
      <c r="AL117" s="359"/>
      <c r="AM117" s="359"/>
      <c r="AN117" s="359"/>
      <c r="AO117" s="359"/>
      <c r="AP117" s="359"/>
      <c r="AQ117" s="359"/>
      <c r="AR117" s="359"/>
      <c r="AS117" s="359"/>
      <c r="AT117" s="359"/>
    </row>
    <row r="118" spans="1:46">
      <c r="A118" s="359"/>
      <c r="B118" s="363"/>
      <c r="C118" s="342"/>
      <c r="D118" s="342"/>
      <c r="E118" s="342"/>
      <c r="F118" s="342"/>
      <c r="G118" s="342"/>
      <c r="H118" s="342"/>
      <c r="I118" s="342"/>
      <c r="J118" s="350"/>
      <c r="K118" s="314"/>
      <c r="L118" s="315"/>
      <c r="M118" s="315"/>
      <c r="N118" s="315"/>
      <c r="O118" s="315"/>
      <c r="P118" s="315"/>
      <c r="Q118" s="315"/>
      <c r="R118" s="315"/>
      <c r="S118" s="316"/>
      <c r="T118" s="343"/>
      <c r="U118" s="342"/>
      <c r="V118" s="342"/>
      <c r="W118" s="342"/>
      <c r="X118" s="342"/>
      <c r="Y118" s="342"/>
      <c r="Z118" s="342"/>
      <c r="AA118" s="342"/>
      <c r="AB118" s="350"/>
      <c r="AC118" s="314"/>
      <c r="AD118" s="482"/>
      <c r="AE118" s="482"/>
      <c r="AF118" s="482"/>
      <c r="AG118" s="315"/>
      <c r="AH118" s="315"/>
      <c r="AI118" s="315"/>
      <c r="AJ118" s="315"/>
      <c r="AK118" s="364"/>
      <c r="AL118" s="359"/>
      <c r="AM118" s="359"/>
      <c r="AN118" s="359"/>
      <c r="AO118" s="359"/>
      <c r="AP118" s="359"/>
      <c r="AQ118" s="359"/>
      <c r="AR118" s="359"/>
      <c r="AS118" s="359"/>
      <c r="AT118" s="359"/>
    </row>
    <row r="119" spans="1:46">
      <c r="A119" s="359"/>
      <c r="B119" s="363"/>
      <c r="C119" s="342"/>
      <c r="D119" s="342"/>
      <c r="E119" s="342"/>
      <c r="F119" s="342"/>
      <c r="G119" s="342"/>
      <c r="H119" s="342"/>
      <c r="I119" s="342"/>
      <c r="J119" s="350"/>
      <c r="K119" s="314"/>
      <c r="L119" s="315"/>
      <c r="M119" s="315"/>
      <c r="N119" s="315"/>
      <c r="O119" s="315"/>
      <c r="P119" s="315"/>
      <c r="Q119" s="315"/>
      <c r="R119" s="315"/>
      <c r="S119" s="316"/>
      <c r="T119" s="343"/>
      <c r="U119" s="342"/>
      <c r="V119" s="342"/>
      <c r="W119" s="342"/>
      <c r="X119" s="342"/>
      <c r="Y119" s="342"/>
      <c r="Z119" s="342"/>
      <c r="AA119" s="342"/>
      <c r="AB119" s="350"/>
      <c r="AC119" s="314"/>
      <c r="AD119" s="482"/>
      <c r="AE119" s="482"/>
      <c r="AF119" s="482"/>
      <c r="AG119" s="315"/>
      <c r="AH119" s="315"/>
      <c r="AI119" s="315"/>
      <c r="AJ119" s="315"/>
      <c r="AK119" s="364"/>
      <c r="AL119" s="359"/>
      <c r="AM119" s="359"/>
      <c r="AN119" s="359"/>
      <c r="AO119" s="359"/>
      <c r="AP119" s="359"/>
      <c r="AQ119" s="359"/>
      <c r="AR119" s="359"/>
      <c r="AS119" s="359"/>
      <c r="AT119" s="359"/>
    </row>
    <row r="120" spans="1:46">
      <c r="A120" s="359"/>
      <c r="B120" s="363"/>
      <c r="C120" s="342"/>
      <c r="D120" s="342"/>
      <c r="E120" s="342"/>
      <c r="F120" s="342"/>
      <c r="G120" s="342"/>
      <c r="H120" s="342"/>
      <c r="I120" s="342"/>
      <c r="J120" s="350"/>
      <c r="K120" s="314"/>
      <c r="L120" s="315"/>
      <c r="M120" s="315"/>
      <c r="N120" s="315"/>
      <c r="O120" s="315"/>
      <c r="P120" s="315"/>
      <c r="Q120" s="315"/>
      <c r="R120" s="315"/>
      <c r="S120" s="316"/>
      <c r="T120" s="343"/>
      <c r="U120" s="342"/>
      <c r="V120" s="342"/>
      <c r="W120" s="342"/>
      <c r="X120" s="342"/>
      <c r="Y120" s="342"/>
      <c r="Z120" s="342"/>
      <c r="AA120" s="342"/>
      <c r="AB120" s="350"/>
      <c r="AC120" s="314"/>
      <c r="AD120" s="482"/>
      <c r="AE120" s="482"/>
      <c r="AF120" s="482"/>
      <c r="AG120" s="315"/>
      <c r="AH120" s="315"/>
      <c r="AI120" s="315"/>
      <c r="AJ120" s="315"/>
      <c r="AK120" s="364"/>
      <c r="AL120" s="359"/>
      <c r="AM120" s="359"/>
      <c r="AN120" s="359"/>
      <c r="AO120" s="359"/>
      <c r="AP120" s="359"/>
      <c r="AQ120" s="359"/>
      <c r="AR120" s="359"/>
      <c r="AS120" s="359"/>
      <c r="AT120" s="359"/>
    </row>
    <row r="121" spans="1:46">
      <c r="A121" s="359"/>
      <c r="B121" s="363"/>
      <c r="C121" s="342"/>
      <c r="D121" s="342"/>
      <c r="E121" s="342"/>
      <c r="F121" s="342"/>
      <c r="G121" s="342"/>
      <c r="H121" s="342"/>
      <c r="I121" s="342"/>
      <c r="J121" s="350"/>
      <c r="K121" s="314"/>
      <c r="L121" s="315"/>
      <c r="M121" s="315"/>
      <c r="N121" s="315"/>
      <c r="O121" s="315"/>
      <c r="P121" s="315"/>
      <c r="Q121" s="315"/>
      <c r="R121" s="315"/>
      <c r="S121" s="316"/>
      <c r="T121" s="343"/>
      <c r="U121" s="342"/>
      <c r="V121" s="342"/>
      <c r="W121" s="342"/>
      <c r="X121" s="342"/>
      <c r="Y121" s="342"/>
      <c r="Z121" s="342"/>
      <c r="AA121" s="342"/>
      <c r="AB121" s="350"/>
      <c r="AC121" s="314"/>
      <c r="AD121" s="482"/>
      <c r="AE121" s="482"/>
      <c r="AF121" s="482"/>
      <c r="AG121" s="315"/>
      <c r="AH121" s="315"/>
      <c r="AI121" s="315"/>
      <c r="AJ121" s="315"/>
      <c r="AK121" s="364"/>
      <c r="AL121" s="359"/>
      <c r="AM121" s="359"/>
      <c r="AN121" s="359"/>
      <c r="AO121" s="359"/>
      <c r="AP121" s="359"/>
      <c r="AQ121" s="359"/>
      <c r="AR121" s="359"/>
      <c r="AS121" s="359"/>
      <c r="AT121" s="359"/>
    </row>
    <row r="122" spans="1:46">
      <c r="A122" s="359"/>
      <c r="B122" s="363"/>
      <c r="C122" s="342"/>
      <c r="D122" s="342"/>
      <c r="E122" s="342"/>
      <c r="F122" s="342"/>
      <c r="G122" s="342"/>
      <c r="H122" s="342"/>
      <c r="I122" s="342"/>
      <c r="J122" s="350"/>
      <c r="K122" s="314"/>
      <c r="L122" s="315"/>
      <c r="M122" s="315"/>
      <c r="N122" s="315"/>
      <c r="O122" s="315"/>
      <c r="P122" s="315"/>
      <c r="Q122" s="315"/>
      <c r="R122" s="315"/>
      <c r="S122" s="316"/>
      <c r="T122" s="343"/>
      <c r="U122" s="342"/>
      <c r="V122" s="342"/>
      <c r="W122" s="342"/>
      <c r="X122" s="342"/>
      <c r="Y122" s="342"/>
      <c r="Z122" s="342"/>
      <c r="AA122" s="342"/>
      <c r="AB122" s="350"/>
      <c r="AC122" s="314"/>
      <c r="AD122" s="482"/>
      <c r="AE122" s="482"/>
      <c r="AF122" s="482"/>
      <c r="AG122" s="315"/>
      <c r="AH122" s="315"/>
      <c r="AI122" s="315"/>
      <c r="AJ122" s="315"/>
      <c r="AK122" s="364"/>
      <c r="AL122" s="359"/>
      <c r="AM122" s="359"/>
      <c r="AN122" s="359"/>
      <c r="AO122" s="359"/>
      <c r="AP122" s="359"/>
      <c r="AQ122" s="359"/>
      <c r="AR122" s="359"/>
      <c r="AS122" s="359"/>
      <c r="AT122" s="359"/>
    </row>
    <row r="123" spans="1:46">
      <c r="A123" s="359"/>
      <c r="B123" s="363"/>
      <c r="C123" s="342"/>
      <c r="D123" s="342"/>
      <c r="E123" s="342"/>
      <c r="F123" s="342"/>
      <c r="G123" s="342"/>
      <c r="H123" s="342"/>
      <c r="I123" s="342"/>
      <c r="J123" s="350"/>
      <c r="K123" s="314"/>
      <c r="L123" s="315"/>
      <c r="M123" s="315"/>
      <c r="N123" s="315"/>
      <c r="O123" s="315"/>
      <c r="P123" s="315"/>
      <c r="Q123" s="315"/>
      <c r="R123" s="315"/>
      <c r="S123" s="316"/>
      <c r="T123" s="343"/>
      <c r="U123" s="342"/>
      <c r="V123" s="342"/>
      <c r="W123" s="342"/>
      <c r="X123" s="342"/>
      <c r="Y123" s="342"/>
      <c r="Z123" s="342"/>
      <c r="AA123" s="342"/>
      <c r="AB123" s="350"/>
      <c r="AC123" s="314"/>
      <c r="AD123" s="482"/>
      <c r="AE123" s="482"/>
      <c r="AF123" s="482"/>
      <c r="AG123" s="315"/>
      <c r="AH123" s="315"/>
      <c r="AI123" s="315"/>
      <c r="AJ123" s="315"/>
      <c r="AK123" s="364"/>
      <c r="AL123" s="359"/>
      <c r="AM123" s="359"/>
      <c r="AN123" s="359"/>
      <c r="AO123" s="359"/>
      <c r="AP123" s="359"/>
      <c r="AQ123" s="359"/>
      <c r="AR123" s="359"/>
      <c r="AS123" s="359"/>
      <c r="AT123" s="359"/>
    </row>
    <row r="124" spans="1:46">
      <c r="A124" s="359"/>
      <c r="B124" s="363"/>
      <c r="C124" s="342"/>
      <c r="D124" s="342"/>
      <c r="E124" s="342"/>
      <c r="F124" s="342"/>
      <c r="G124" s="342"/>
      <c r="H124" s="342"/>
      <c r="I124" s="342"/>
      <c r="J124" s="350"/>
      <c r="K124" s="314"/>
      <c r="L124" s="315"/>
      <c r="M124" s="315"/>
      <c r="N124" s="315"/>
      <c r="O124" s="315"/>
      <c r="P124" s="315"/>
      <c r="Q124" s="315"/>
      <c r="R124" s="315"/>
      <c r="S124" s="316"/>
      <c r="T124" s="343"/>
      <c r="U124" s="342"/>
      <c r="V124" s="342"/>
      <c r="W124" s="342"/>
      <c r="X124" s="342"/>
      <c r="Y124" s="342"/>
      <c r="Z124" s="342"/>
      <c r="AA124" s="342"/>
      <c r="AB124" s="350"/>
      <c r="AC124" s="314"/>
      <c r="AD124" s="482"/>
      <c r="AE124" s="482"/>
      <c r="AF124" s="482"/>
      <c r="AG124" s="315"/>
      <c r="AH124" s="315"/>
      <c r="AI124" s="315"/>
      <c r="AJ124" s="315"/>
      <c r="AK124" s="364"/>
      <c r="AL124" s="359"/>
      <c r="AM124" s="359"/>
      <c r="AN124" s="359"/>
      <c r="AO124" s="359"/>
      <c r="AP124" s="359"/>
      <c r="AQ124" s="359"/>
      <c r="AR124" s="359"/>
      <c r="AS124" s="359"/>
      <c r="AT124" s="359"/>
    </row>
    <row r="125" spans="1:46" ht="14.25" customHeight="1">
      <c r="A125" s="359"/>
      <c r="B125" s="363"/>
      <c r="C125" s="342"/>
      <c r="D125" s="342"/>
      <c r="E125" s="342"/>
      <c r="F125" s="342"/>
      <c r="G125" s="342"/>
      <c r="H125" s="342"/>
      <c r="I125" s="342"/>
      <c r="J125" s="350"/>
      <c r="K125" s="314"/>
      <c r="L125" s="315"/>
      <c r="M125" s="315"/>
      <c r="N125" s="315"/>
      <c r="O125" s="315"/>
      <c r="P125" s="315"/>
      <c r="Q125" s="315"/>
      <c r="R125" s="315"/>
      <c r="S125" s="316"/>
      <c r="T125" s="343"/>
      <c r="U125" s="342"/>
      <c r="V125" s="342"/>
      <c r="W125" s="342"/>
      <c r="X125" s="342"/>
      <c r="Y125" s="342"/>
      <c r="Z125" s="342"/>
      <c r="AA125" s="342"/>
      <c r="AB125" s="350"/>
      <c r="AC125" s="314"/>
      <c r="AD125" s="482"/>
      <c r="AE125" s="482"/>
      <c r="AF125" s="482"/>
      <c r="AG125" s="315"/>
      <c r="AH125" s="315"/>
      <c r="AI125" s="315"/>
      <c r="AJ125" s="315"/>
      <c r="AK125" s="364"/>
      <c r="AL125" s="359"/>
      <c r="AM125" s="359"/>
      <c r="AN125" s="359"/>
      <c r="AO125" s="359"/>
      <c r="AP125" s="359"/>
      <c r="AQ125" s="359"/>
      <c r="AR125" s="359"/>
      <c r="AS125" s="359"/>
      <c r="AT125" s="359"/>
    </row>
    <row r="126" spans="1:46" ht="14.25" customHeight="1">
      <c r="A126" s="359"/>
      <c r="B126" s="363"/>
      <c r="C126" s="342"/>
      <c r="D126" s="342"/>
      <c r="E126" s="342"/>
      <c r="F126" s="342"/>
      <c r="G126" s="342"/>
      <c r="H126" s="342"/>
      <c r="I126" s="342"/>
      <c r="J126" s="350"/>
      <c r="K126" s="314"/>
      <c r="L126" s="315"/>
      <c r="M126" s="315"/>
      <c r="N126" s="315"/>
      <c r="O126" s="315"/>
      <c r="P126" s="315"/>
      <c r="Q126" s="315"/>
      <c r="R126" s="315"/>
      <c r="S126" s="316"/>
      <c r="T126" s="343"/>
      <c r="U126" s="342"/>
      <c r="V126" s="342"/>
      <c r="W126" s="342"/>
      <c r="X126" s="342"/>
      <c r="Y126" s="342"/>
      <c r="Z126" s="342"/>
      <c r="AA126" s="342"/>
      <c r="AB126" s="350"/>
      <c r="AC126" s="314"/>
      <c r="AD126" s="482"/>
      <c r="AE126" s="482"/>
      <c r="AF126" s="482"/>
      <c r="AG126" s="315"/>
      <c r="AH126" s="315"/>
      <c r="AI126" s="315"/>
      <c r="AJ126" s="315"/>
      <c r="AK126" s="364"/>
      <c r="AL126" s="359"/>
      <c r="AM126" s="359"/>
      <c r="AN126" s="359"/>
      <c r="AO126" s="359"/>
      <c r="AP126" s="359"/>
      <c r="AQ126" s="359"/>
      <c r="AR126" s="359"/>
      <c r="AS126" s="359"/>
      <c r="AT126" s="359"/>
    </row>
    <row r="127" spans="1:46" ht="14.25" customHeight="1">
      <c r="A127" s="359"/>
      <c r="B127" s="363"/>
      <c r="C127" s="342"/>
      <c r="D127" s="342"/>
      <c r="E127" s="342"/>
      <c r="F127" s="342"/>
      <c r="G127" s="342"/>
      <c r="H127" s="342"/>
      <c r="I127" s="342"/>
      <c r="J127" s="350"/>
      <c r="K127" s="314"/>
      <c r="L127" s="315"/>
      <c r="M127" s="315"/>
      <c r="N127" s="315"/>
      <c r="O127" s="315"/>
      <c r="P127" s="315"/>
      <c r="Q127" s="315"/>
      <c r="R127" s="315"/>
      <c r="S127" s="316"/>
      <c r="T127" s="343"/>
      <c r="U127" s="342"/>
      <c r="V127" s="342"/>
      <c r="W127" s="342"/>
      <c r="X127" s="342"/>
      <c r="Y127" s="342"/>
      <c r="Z127" s="342"/>
      <c r="AA127" s="342"/>
      <c r="AB127" s="350"/>
      <c r="AC127" s="314"/>
      <c r="AD127" s="482"/>
      <c r="AE127" s="482"/>
      <c r="AF127" s="482"/>
      <c r="AG127" s="315"/>
      <c r="AH127" s="315"/>
      <c r="AI127" s="315"/>
      <c r="AJ127" s="315"/>
      <c r="AK127" s="364"/>
      <c r="AL127" s="359"/>
      <c r="AM127" s="359"/>
      <c r="AN127" s="359"/>
      <c r="AO127" s="359"/>
      <c r="AP127" s="359"/>
      <c r="AQ127" s="359"/>
      <c r="AR127" s="359"/>
      <c r="AS127" s="359"/>
      <c r="AT127" s="359"/>
    </row>
    <row r="128" spans="1:46" ht="14.25" customHeight="1">
      <c r="A128" s="359"/>
      <c r="B128" s="363"/>
      <c r="C128" s="342"/>
      <c r="D128" s="342"/>
      <c r="E128" s="342"/>
      <c r="F128" s="342"/>
      <c r="G128" s="342"/>
      <c r="H128" s="342"/>
      <c r="I128" s="342"/>
      <c r="J128" s="350"/>
      <c r="K128" s="314"/>
      <c r="L128" s="315"/>
      <c r="M128" s="315"/>
      <c r="N128" s="315"/>
      <c r="O128" s="315"/>
      <c r="P128" s="315"/>
      <c r="Q128" s="315"/>
      <c r="R128" s="315"/>
      <c r="S128" s="316"/>
      <c r="T128" s="343"/>
      <c r="U128" s="342"/>
      <c r="V128" s="342"/>
      <c r="W128" s="342"/>
      <c r="X128" s="342"/>
      <c r="Y128" s="342"/>
      <c r="Z128" s="342"/>
      <c r="AA128" s="342"/>
      <c r="AB128" s="350"/>
      <c r="AC128" s="314"/>
      <c r="AD128" s="482"/>
      <c r="AE128" s="482"/>
      <c r="AF128" s="482"/>
      <c r="AG128" s="315"/>
      <c r="AH128" s="315"/>
      <c r="AI128" s="315"/>
      <c r="AJ128" s="315"/>
      <c r="AK128" s="364"/>
      <c r="AL128" s="359"/>
      <c r="AM128" s="359"/>
      <c r="AN128" s="359"/>
      <c r="AO128" s="359"/>
      <c r="AP128" s="359"/>
      <c r="AQ128" s="359"/>
      <c r="AR128" s="359"/>
      <c r="AS128" s="359"/>
      <c r="AT128" s="359"/>
    </row>
    <row r="129" spans="1:46" ht="14.25" customHeight="1">
      <c r="A129" s="359"/>
      <c r="B129" s="363"/>
      <c r="C129" s="342"/>
      <c r="D129" s="342"/>
      <c r="E129" s="342"/>
      <c r="F129" s="342"/>
      <c r="G129" s="342"/>
      <c r="H129" s="342"/>
      <c r="I129" s="342"/>
      <c r="J129" s="350"/>
      <c r="K129" s="314"/>
      <c r="L129" s="315"/>
      <c r="M129" s="315"/>
      <c r="N129" s="315"/>
      <c r="O129" s="315"/>
      <c r="P129" s="315"/>
      <c r="Q129" s="315"/>
      <c r="R129" s="315"/>
      <c r="S129" s="316"/>
      <c r="T129" s="343"/>
      <c r="U129" s="342"/>
      <c r="V129" s="342"/>
      <c r="W129" s="342"/>
      <c r="X129" s="342"/>
      <c r="Y129" s="342"/>
      <c r="Z129" s="342"/>
      <c r="AA129" s="342"/>
      <c r="AB129" s="350"/>
      <c r="AC129" s="314"/>
      <c r="AD129" s="315"/>
      <c r="AE129" s="315"/>
      <c r="AF129" s="315"/>
      <c r="AG129" s="315"/>
      <c r="AH129" s="315"/>
      <c r="AI129" s="315"/>
      <c r="AJ129" s="315"/>
      <c r="AK129" s="364"/>
      <c r="AL129" s="359"/>
      <c r="AM129" s="359"/>
      <c r="AN129" s="359"/>
      <c r="AO129" s="359"/>
      <c r="AP129" s="359"/>
      <c r="AQ129" s="359"/>
      <c r="AR129" s="359"/>
      <c r="AS129" s="359"/>
      <c r="AT129" s="359"/>
    </row>
    <row r="130" spans="1:46">
      <c r="A130" s="359"/>
      <c r="B130" s="363"/>
      <c r="C130" s="342"/>
      <c r="D130" s="342"/>
      <c r="E130" s="342"/>
      <c r="F130" s="342"/>
      <c r="G130" s="342"/>
      <c r="H130" s="342"/>
      <c r="I130" s="342"/>
      <c r="J130" s="350"/>
      <c r="K130" s="314"/>
      <c r="L130" s="315"/>
      <c r="M130" s="315"/>
      <c r="N130" s="315"/>
      <c r="O130" s="315"/>
      <c r="P130" s="315"/>
      <c r="Q130" s="315"/>
      <c r="R130" s="315"/>
      <c r="S130" s="316"/>
      <c r="T130" s="343"/>
      <c r="U130" s="342"/>
      <c r="V130" s="342"/>
      <c r="W130" s="342"/>
      <c r="X130" s="342"/>
      <c r="Y130" s="342"/>
      <c r="Z130" s="342"/>
      <c r="AA130" s="342"/>
      <c r="AB130" s="350"/>
      <c r="AC130" s="314"/>
      <c r="AD130" s="315"/>
      <c r="AE130" s="315"/>
      <c r="AF130" s="315"/>
      <c r="AG130" s="315"/>
      <c r="AH130" s="315"/>
      <c r="AI130" s="315"/>
      <c r="AJ130" s="315"/>
      <c r="AK130" s="364"/>
      <c r="AL130" s="359"/>
      <c r="AM130" s="359"/>
      <c r="AN130" s="359"/>
      <c r="AO130" s="359"/>
      <c r="AP130" s="359"/>
      <c r="AQ130" s="359"/>
      <c r="AR130" s="359"/>
      <c r="AS130" s="359"/>
      <c r="AT130" s="359"/>
    </row>
    <row r="131" spans="1:46">
      <c r="A131" s="359"/>
      <c r="B131" s="363"/>
      <c r="C131" s="342"/>
      <c r="D131" s="342"/>
      <c r="E131" s="342"/>
      <c r="F131" s="342"/>
      <c r="G131" s="342"/>
      <c r="H131" s="342"/>
      <c r="I131" s="342"/>
      <c r="J131" s="350"/>
      <c r="K131" s="314"/>
      <c r="L131" s="315"/>
      <c r="M131" s="315"/>
      <c r="N131" s="315"/>
      <c r="O131" s="315"/>
      <c r="P131" s="315"/>
      <c r="Q131" s="315"/>
      <c r="R131" s="315"/>
      <c r="S131" s="316"/>
      <c r="T131" s="343"/>
      <c r="U131" s="342"/>
      <c r="V131" s="342"/>
      <c r="W131" s="342"/>
      <c r="X131" s="342"/>
      <c r="Y131" s="342"/>
      <c r="Z131" s="342"/>
      <c r="AA131" s="342"/>
      <c r="AB131" s="350"/>
      <c r="AC131" s="314"/>
      <c r="AD131" s="315"/>
      <c r="AE131" s="315"/>
      <c r="AF131" s="315"/>
      <c r="AG131" s="315"/>
      <c r="AH131" s="315"/>
      <c r="AI131" s="315"/>
      <c r="AJ131" s="315"/>
      <c r="AK131" s="364"/>
      <c r="AL131" s="359"/>
      <c r="AM131" s="359"/>
      <c r="AN131" s="359"/>
      <c r="AO131" s="359"/>
      <c r="AP131" s="359"/>
      <c r="AQ131" s="359"/>
      <c r="AR131" s="359"/>
      <c r="AS131" s="359"/>
      <c r="AT131" s="359"/>
    </row>
    <row r="132" spans="1:46">
      <c r="A132" s="359"/>
      <c r="B132" s="363"/>
      <c r="C132" s="342"/>
      <c r="D132" s="342"/>
      <c r="E132" s="342"/>
      <c r="F132" s="342"/>
      <c r="G132" s="342"/>
      <c r="H132" s="342"/>
      <c r="I132" s="342"/>
      <c r="J132" s="350"/>
      <c r="K132" s="314"/>
      <c r="L132" s="315"/>
      <c r="M132" s="315"/>
      <c r="N132" s="315"/>
      <c r="O132" s="315"/>
      <c r="P132" s="315"/>
      <c r="Q132" s="315"/>
      <c r="R132" s="315"/>
      <c r="S132" s="316"/>
      <c r="T132" s="343"/>
      <c r="U132" s="342"/>
      <c r="V132" s="342"/>
      <c r="W132" s="342"/>
      <c r="X132" s="342"/>
      <c r="Y132" s="342"/>
      <c r="Z132" s="342"/>
      <c r="AA132" s="342"/>
      <c r="AB132" s="350"/>
      <c r="AC132" s="314"/>
      <c r="AD132" s="315"/>
      <c r="AE132" s="315"/>
      <c r="AF132" s="315"/>
      <c r="AG132" s="315"/>
      <c r="AH132" s="315"/>
      <c r="AI132" s="315"/>
      <c r="AJ132" s="315"/>
      <c r="AK132" s="364"/>
      <c r="AL132" s="359"/>
      <c r="AM132" s="359"/>
      <c r="AN132" s="359"/>
      <c r="AO132" s="359"/>
      <c r="AP132" s="359"/>
      <c r="AQ132" s="359"/>
      <c r="AR132" s="359"/>
      <c r="AS132" s="359"/>
      <c r="AT132" s="359"/>
    </row>
    <row r="133" spans="1:46">
      <c r="A133" s="359"/>
      <c r="B133" s="363"/>
      <c r="C133" s="342"/>
      <c r="D133" s="342"/>
      <c r="E133" s="342"/>
      <c r="F133" s="342"/>
      <c r="G133" s="342"/>
      <c r="H133" s="342"/>
      <c r="I133" s="342"/>
      <c r="J133" s="350"/>
      <c r="K133" s="314"/>
      <c r="L133" s="315"/>
      <c r="M133" s="315"/>
      <c r="N133" s="315"/>
      <c r="O133" s="315"/>
      <c r="P133" s="315"/>
      <c r="Q133" s="315"/>
      <c r="R133" s="315"/>
      <c r="S133" s="316"/>
      <c r="T133" s="343"/>
      <c r="U133" s="342"/>
      <c r="V133" s="342"/>
      <c r="W133" s="342"/>
      <c r="X133" s="342"/>
      <c r="Y133" s="342"/>
      <c r="Z133" s="342"/>
      <c r="AA133" s="342"/>
      <c r="AB133" s="350"/>
      <c r="AC133" s="314"/>
      <c r="AD133" s="315"/>
      <c r="AE133" s="315"/>
      <c r="AF133" s="315"/>
      <c r="AG133" s="315"/>
      <c r="AH133" s="315"/>
      <c r="AI133" s="315"/>
      <c r="AJ133" s="315"/>
      <c r="AK133" s="364"/>
      <c r="AL133" s="359"/>
      <c r="AM133" s="359"/>
      <c r="AN133" s="359"/>
      <c r="AO133" s="359"/>
      <c r="AP133" s="359"/>
      <c r="AQ133" s="359"/>
      <c r="AR133" s="359"/>
      <c r="AS133" s="359"/>
      <c r="AT133" s="359"/>
    </row>
    <row r="134" spans="1:46">
      <c r="A134" s="359"/>
      <c r="B134" s="363"/>
      <c r="C134" s="342"/>
      <c r="D134" s="342"/>
      <c r="E134" s="342"/>
      <c r="F134" s="342"/>
      <c r="G134" s="342"/>
      <c r="H134" s="342"/>
      <c r="I134" s="342"/>
      <c r="J134" s="350"/>
      <c r="K134" s="314"/>
      <c r="L134" s="315"/>
      <c r="M134" s="315"/>
      <c r="N134" s="315"/>
      <c r="O134" s="315"/>
      <c r="P134" s="315"/>
      <c r="Q134" s="315"/>
      <c r="R134" s="315"/>
      <c r="S134" s="316"/>
      <c r="T134" s="343"/>
      <c r="U134" s="342"/>
      <c r="V134" s="342"/>
      <c r="W134" s="342"/>
      <c r="X134" s="342"/>
      <c r="Y134" s="342"/>
      <c r="Z134" s="342"/>
      <c r="AA134" s="342"/>
      <c r="AB134" s="350"/>
      <c r="AC134" s="314"/>
      <c r="AD134" s="315"/>
      <c r="AE134" s="315"/>
      <c r="AF134" s="315"/>
      <c r="AG134" s="315"/>
      <c r="AH134" s="315"/>
      <c r="AI134" s="315"/>
      <c r="AJ134" s="315"/>
      <c r="AK134" s="364"/>
      <c r="AL134" s="359"/>
      <c r="AM134" s="359"/>
      <c r="AN134" s="359"/>
      <c r="AO134" s="359"/>
      <c r="AP134" s="359"/>
      <c r="AQ134" s="359"/>
      <c r="AR134" s="359"/>
      <c r="AS134" s="359"/>
      <c r="AT134" s="359"/>
    </row>
    <row r="135" spans="1:46" ht="14.65" thickBot="1">
      <c r="A135" s="359"/>
      <c r="B135" s="365"/>
      <c r="C135" s="366"/>
      <c r="D135" s="366"/>
      <c r="E135" s="366"/>
      <c r="F135" s="366"/>
      <c r="G135" s="366"/>
      <c r="H135" s="366"/>
      <c r="I135" s="366"/>
      <c r="J135" s="367"/>
      <c r="K135" s="368"/>
      <c r="L135" s="369"/>
      <c r="M135" s="369"/>
      <c r="N135" s="369"/>
      <c r="O135" s="369"/>
      <c r="P135" s="369"/>
      <c r="Q135" s="369"/>
      <c r="R135" s="369"/>
      <c r="S135" s="370"/>
      <c r="T135" s="371"/>
      <c r="U135" s="366"/>
      <c r="V135" s="366"/>
      <c r="W135" s="366"/>
      <c r="X135" s="366"/>
      <c r="Y135" s="366"/>
      <c r="Z135" s="366"/>
      <c r="AA135" s="366"/>
      <c r="AB135" s="367"/>
      <c r="AC135" s="368"/>
      <c r="AD135" s="369"/>
      <c r="AE135" s="369"/>
      <c r="AF135" s="369"/>
      <c r="AG135" s="369"/>
      <c r="AH135" s="369"/>
      <c r="AI135" s="369"/>
      <c r="AJ135" s="369"/>
      <c r="AK135" s="372"/>
      <c r="AL135" s="359"/>
      <c r="AM135" s="359"/>
      <c r="AN135" s="359"/>
      <c r="AO135" s="359"/>
      <c r="AP135" s="359"/>
      <c r="AQ135" s="359"/>
      <c r="AR135" s="359"/>
      <c r="AS135" s="359"/>
      <c r="AT135" s="359"/>
    </row>
    <row r="136" spans="1:46" ht="14.65" thickTop="1">
      <c r="A136" s="359"/>
      <c r="B136" s="315"/>
      <c r="C136" s="315"/>
      <c r="D136" s="315"/>
      <c r="E136" s="315"/>
      <c r="F136" s="315"/>
      <c r="G136" s="315"/>
      <c r="H136" s="315"/>
      <c r="I136" s="315"/>
      <c r="J136" s="315"/>
      <c r="K136" s="315"/>
      <c r="L136" s="315"/>
      <c r="M136" s="315"/>
      <c r="N136" s="315"/>
      <c r="O136" s="315"/>
      <c r="P136" s="315"/>
      <c r="Q136" s="315"/>
      <c r="R136" s="315"/>
      <c r="S136" s="315"/>
      <c r="T136" s="315"/>
      <c r="U136" s="315"/>
      <c r="V136" s="315"/>
      <c r="W136" s="315"/>
      <c r="X136" s="315"/>
      <c r="Y136" s="315"/>
      <c r="Z136" s="315"/>
      <c r="AA136" s="315"/>
      <c r="AB136" s="315"/>
      <c r="AC136" s="315"/>
      <c r="AD136" s="315"/>
      <c r="AE136" s="315"/>
      <c r="AF136" s="315"/>
      <c r="AG136" s="315"/>
      <c r="AH136" s="315"/>
      <c r="AI136" s="315"/>
      <c r="AJ136" s="315"/>
      <c r="AK136" s="315"/>
      <c r="AL136" s="359"/>
      <c r="AM136" s="359"/>
      <c r="AN136" s="359"/>
      <c r="AO136" s="359"/>
      <c r="AP136" s="359"/>
      <c r="AQ136" s="359"/>
      <c r="AR136" s="359"/>
      <c r="AS136" s="359"/>
      <c r="AT136" s="359"/>
    </row>
    <row r="137" spans="1:46">
      <c r="A137" s="359"/>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5"/>
      <c r="AD137" s="315"/>
      <c r="AE137" s="315"/>
      <c r="AF137" s="315"/>
      <c r="AG137" s="315"/>
      <c r="AH137" s="315"/>
      <c r="AI137" s="315"/>
      <c r="AJ137" s="315"/>
      <c r="AK137" s="315"/>
      <c r="AL137" s="359"/>
      <c r="AM137" s="359"/>
      <c r="AN137" s="359"/>
      <c r="AO137" s="359"/>
      <c r="AP137" s="359"/>
      <c r="AQ137" s="359"/>
      <c r="AR137" s="359"/>
      <c r="AS137" s="359"/>
      <c r="AT137" s="359"/>
    </row>
    <row r="138" spans="1:46">
      <c r="A138" s="359"/>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59"/>
      <c r="AM138" s="359"/>
      <c r="AN138" s="359"/>
      <c r="AO138" s="359"/>
      <c r="AP138" s="359"/>
      <c r="AQ138" s="359"/>
      <c r="AR138" s="359"/>
      <c r="AS138" s="359"/>
      <c r="AT138" s="359"/>
    </row>
    <row r="139" spans="1:46">
      <c r="A139" s="359"/>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315"/>
      <c r="AF139" s="315"/>
      <c r="AG139" s="315"/>
      <c r="AH139" s="315"/>
      <c r="AI139" s="315"/>
      <c r="AJ139" s="315"/>
      <c r="AK139" s="315"/>
      <c r="AL139" s="359"/>
      <c r="AM139" s="359"/>
      <c r="AN139" s="359"/>
      <c r="AO139" s="359"/>
      <c r="AP139" s="359"/>
      <c r="AQ139" s="359"/>
      <c r="AR139" s="359"/>
      <c r="AS139" s="359"/>
      <c r="AT139" s="359"/>
    </row>
    <row r="140" spans="1:46">
      <c r="A140" s="359"/>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315"/>
      <c r="AF140" s="315"/>
      <c r="AG140" s="315"/>
      <c r="AH140" s="315"/>
      <c r="AI140" s="315"/>
      <c r="AJ140" s="315"/>
      <c r="AK140" s="315"/>
      <c r="AL140" s="359"/>
      <c r="AM140" s="359"/>
      <c r="AN140" s="359"/>
      <c r="AO140" s="359"/>
      <c r="AP140" s="359"/>
      <c r="AQ140" s="359"/>
      <c r="AR140" s="359"/>
      <c r="AS140" s="359"/>
      <c r="AT140" s="359"/>
    </row>
    <row r="141" spans="1:46">
      <c r="A141" s="359"/>
      <c r="B141" s="315"/>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5"/>
      <c r="AD141" s="315"/>
      <c r="AE141" s="315"/>
      <c r="AF141" s="315"/>
      <c r="AG141" s="315"/>
      <c r="AH141" s="315"/>
      <c r="AI141" s="315"/>
      <c r="AJ141" s="315"/>
      <c r="AK141" s="315"/>
      <c r="AL141" s="359"/>
      <c r="AM141" s="359"/>
      <c r="AN141" s="359"/>
      <c r="AO141" s="359"/>
      <c r="AP141" s="359"/>
      <c r="AQ141" s="359"/>
      <c r="AR141" s="359"/>
      <c r="AS141" s="359"/>
      <c r="AT141" s="359"/>
    </row>
    <row r="142" spans="1:46">
      <c r="A142" s="359"/>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315"/>
      <c r="AE142" s="315"/>
      <c r="AF142" s="315"/>
      <c r="AG142" s="315"/>
      <c r="AH142" s="315"/>
      <c r="AI142" s="315"/>
      <c r="AJ142" s="315"/>
      <c r="AK142" s="315"/>
      <c r="AL142" s="359"/>
      <c r="AM142" s="359"/>
      <c r="AN142" s="359"/>
      <c r="AO142" s="359"/>
      <c r="AP142" s="359"/>
      <c r="AQ142" s="359"/>
      <c r="AR142" s="359"/>
      <c r="AS142" s="359"/>
      <c r="AT142" s="359"/>
    </row>
    <row r="143" spans="1:46">
      <c r="A143" s="359"/>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5"/>
      <c r="AD143" s="315"/>
      <c r="AE143" s="315"/>
      <c r="AF143" s="315"/>
      <c r="AG143" s="315"/>
      <c r="AH143" s="315"/>
      <c r="AI143" s="315"/>
      <c r="AJ143" s="315"/>
      <c r="AK143" s="315"/>
      <c r="AL143" s="359"/>
      <c r="AM143" s="359"/>
      <c r="AN143" s="359"/>
      <c r="AO143" s="359"/>
      <c r="AP143" s="359"/>
      <c r="AQ143" s="359"/>
      <c r="AR143" s="359"/>
      <c r="AS143" s="359"/>
      <c r="AT143" s="359"/>
    </row>
    <row r="144" spans="1:46">
      <c r="A144" s="359"/>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5"/>
      <c r="AD144" s="315"/>
      <c r="AE144" s="315"/>
      <c r="AF144" s="315"/>
      <c r="AG144" s="315"/>
      <c r="AH144" s="315"/>
      <c r="AI144" s="315"/>
      <c r="AJ144" s="315"/>
      <c r="AK144" s="315"/>
      <c r="AL144" s="359"/>
      <c r="AM144" s="359"/>
      <c r="AN144" s="359"/>
      <c r="AO144" s="359"/>
      <c r="AP144" s="359"/>
      <c r="AQ144" s="359"/>
      <c r="AR144" s="359"/>
      <c r="AS144" s="359"/>
      <c r="AT144" s="359"/>
    </row>
    <row r="145" spans="1:46">
      <c r="A145" s="359"/>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5"/>
      <c r="AD145" s="315"/>
      <c r="AE145" s="315"/>
      <c r="AF145" s="315"/>
      <c r="AG145" s="315"/>
      <c r="AH145" s="315"/>
      <c r="AI145" s="315"/>
      <c r="AJ145" s="315"/>
      <c r="AK145" s="315"/>
      <c r="AL145" s="359"/>
      <c r="AM145" s="359"/>
      <c r="AN145" s="359"/>
      <c r="AO145" s="359"/>
      <c r="AP145" s="359"/>
      <c r="AQ145" s="359"/>
      <c r="AR145" s="359"/>
      <c r="AS145" s="359"/>
      <c r="AT145" s="359"/>
    </row>
    <row r="146" spans="1:46">
      <c r="A146" s="359"/>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5"/>
      <c r="AD146" s="315"/>
      <c r="AE146" s="315"/>
      <c r="AF146" s="315"/>
      <c r="AG146" s="315"/>
      <c r="AH146" s="315"/>
      <c r="AI146" s="315"/>
      <c r="AJ146" s="315"/>
      <c r="AK146" s="315"/>
      <c r="AL146" s="359"/>
      <c r="AM146" s="359"/>
      <c r="AN146" s="359"/>
      <c r="AO146" s="359"/>
      <c r="AP146" s="359"/>
      <c r="AQ146" s="359"/>
      <c r="AR146" s="359"/>
      <c r="AS146" s="359"/>
      <c r="AT146" s="359"/>
    </row>
    <row r="147" spans="1:46" ht="14.25" customHeight="1">
      <c r="A147" s="359"/>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315"/>
      <c r="AE147" s="315"/>
      <c r="AF147" s="315"/>
      <c r="AG147" s="315"/>
      <c r="AH147" s="315"/>
      <c r="AI147" s="315"/>
      <c r="AJ147" s="315"/>
      <c r="AK147" s="315"/>
      <c r="AL147" s="359"/>
      <c r="AM147" s="359"/>
      <c r="AN147" s="359"/>
      <c r="AO147" s="359"/>
      <c r="AP147" s="359"/>
      <c r="AQ147" s="359"/>
      <c r="AR147" s="359"/>
      <c r="AS147" s="359"/>
      <c r="AT147" s="359"/>
    </row>
    <row r="148" spans="1:46" ht="14.25" customHeight="1">
      <c r="A148" s="359"/>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315"/>
      <c r="AF148" s="315"/>
      <c r="AG148" s="315"/>
      <c r="AH148" s="315"/>
      <c r="AI148" s="315"/>
      <c r="AJ148" s="315"/>
      <c r="AK148" s="315"/>
      <c r="AL148" s="359"/>
      <c r="AM148" s="359"/>
      <c r="AN148" s="359"/>
      <c r="AO148" s="359"/>
      <c r="AP148" s="359"/>
      <c r="AQ148" s="359"/>
      <c r="AR148" s="359"/>
      <c r="AS148" s="359"/>
      <c r="AT148" s="359"/>
    </row>
    <row r="149" spans="1:46" ht="14.25" customHeight="1">
      <c r="A149" s="359"/>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315"/>
      <c r="AF149" s="315"/>
      <c r="AG149" s="315"/>
      <c r="AH149" s="315"/>
      <c r="AI149" s="315"/>
      <c r="AJ149" s="315"/>
      <c r="AK149" s="315"/>
      <c r="AL149" s="359"/>
      <c r="AM149" s="359"/>
      <c r="AN149" s="359"/>
      <c r="AO149" s="359"/>
      <c r="AP149" s="359"/>
      <c r="AQ149" s="359"/>
      <c r="AR149" s="359"/>
      <c r="AS149" s="359"/>
      <c r="AT149" s="359"/>
    </row>
    <row r="150" spans="1:46">
      <c r="A150" s="359"/>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315"/>
      <c r="AE150" s="315"/>
      <c r="AF150" s="315"/>
      <c r="AG150" s="315"/>
      <c r="AH150" s="315"/>
      <c r="AI150" s="315"/>
      <c r="AJ150" s="315"/>
      <c r="AK150" s="315"/>
      <c r="AL150" s="359"/>
      <c r="AM150" s="359"/>
      <c r="AN150" s="359"/>
      <c r="AO150" s="359"/>
      <c r="AP150" s="359"/>
      <c r="AQ150" s="359"/>
      <c r="AR150" s="359"/>
      <c r="AS150" s="359"/>
      <c r="AT150" s="359"/>
    </row>
    <row r="151" spans="1:46">
      <c r="A151" s="359"/>
      <c r="B151" s="315"/>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315"/>
      <c r="Z151" s="315"/>
      <c r="AA151" s="315"/>
      <c r="AB151" s="315"/>
      <c r="AC151" s="315"/>
      <c r="AD151" s="315"/>
      <c r="AE151" s="315"/>
      <c r="AF151" s="315"/>
      <c r="AG151" s="315"/>
      <c r="AH151" s="315"/>
      <c r="AI151" s="315"/>
      <c r="AJ151" s="315"/>
      <c r="AK151" s="315"/>
      <c r="AL151" s="359"/>
      <c r="AM151" s="359"/>
      <c r="AN151" s="359"/>
      <c r="AO151" s="359"/>
      <c r="AP151" s="359"/>
      <c r="AQ151" s="359"/>
      <c r="AR151" s="359"/>
      <c r="AS151" s="359"/>
      <c r="AT151" s="359"/>
    </row>
    <row r="152" spans="1:46">
      <c r="A152" s="359"/>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5"/>
      <c r="AD152" s="315"/>
      <c r="AE152" s="315"/>
      <c r="AF152" s="315"/>
      <c r="AG152" s="315"/>
      <c r="AH152" s="315"/>
      <c r="AI152" s="315"/>
      <c r="AJ152" s="315"/>
      <c r="AK152" s="315"/>
      <c r="AL152" s="359"/>
      <c r="AM152" s="359"/>
      <c r="AN152" s="359"/>
      <c r="AO152" s="359"/>
      <c r="AP152" s="359"/>
      <c r="AQ152" s="359"/>
      <c r="AR152" s="359"/>
      <c r="AS152" s="359"/>
      <c r="AT152" s="359"/>
    </row>
    <row r="153" spans="1:46">
      <c r="A153" s="359"/>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315"/>
      <c r="AE153" s="315"/>
      <c r="AF153" s="315"/>
      <c r="AG153" s="315"/>
      <c r="AH153" s="315"/>
      <c r="AI153" s="315"/>
      <c r="AJ153" s="315"/>
      <c r="AK153" s="315"/>
      <c r="AL153" s="359"/>
      <c r="AM153" s="359"/>
      <c r="AN153" s="359"/>
      <c r="AO153" s="359"/>
      <c r="AP153" s="359"/>
      <c r="AQ153" s="359"/>
      <c r="AR153" s="359"/>
      <c r="AS153" s="359"/>
      <c r="AT153" s="359"/>
    </row>
    <row r="154" spans="1:46">
      <c r="A154" s="359"/>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315"/>
      <c r="AF154" s="315"/>
      <c r="AG154" s="315"/>
      <c r="AH154" s="315"/>
      <c r="AI154" s="315"/>
      <c r="AJ154" s="315"/>
      <c r="AK154" s="315"/>
      <c r="AL154" s="359"/>
      <c r="AM154" s="359"/>
      <c r="AN154" s="359"/>
      <c r="AO154" s="359"/>
      <c r="AP154" s="359"/>
      <c r="AQ154" s="359"/>
      <c r="AR154" s="359"/>
      <c r="AS154" s="359"/>
      <c r="AT154" s="359"/>
    </row>
    <row r="155" spans="1:46">
      <c r="A155" s="359"/>
      <c r="B155" s="315"/>
      <c r="C155" s="315"/>
      <c r="D155" s="315"/>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59"/>
      <c r="AM155" s="359"/>
      <c r="AN155" s="359"/>
      <c r="AO155" s="359"/>
      <c r="AP155" s="359"/>
      <c r="AQ155" s="359"/>
      <c r="AR155" s="359"/>
      <c r="AS155" s="359"/>
      <c r="AT155" s="359"/>
    </row>
    <row r="156" spans="1:46">
      <c r="A156" s="359"/>
      <c r="B156" s="315"/>
      <c r="C156" s="315"/>
      <c r="D156" s="315"/>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c r="AA156" s="315"/>
      <c r="AB156" s="315"/>
      <c r="AC156" s="315"/>
      <c r="AD156" s="315"/>
      <c r="AE156" s="315"/>
      <c r="AF156" s="315"/>
      <c r="AG156" s="315"/>
      <c r="AH156" s="315"/>
      <c r="AI156" s="315"/>
      <c r="AJ156" s="315"/>
      <c r="AK156" s="315"/>
      <c r="AL156" s="359"/>
      <c r="AM156" s="359"/>
      <c r="AN156" s="359"/>
      <c r="AO156" s="359"/>
      <c r="AP156" s="359"/>
      <c r="AQ156" s="359"/>
      <c r="AR156" s="359"/>
      <c r="AS156" s="359"/>
      <c r="AT156" s="359"/>
    </row>
    <row r="157" spans="1:46">
      <c r="A157" s="359"/>
      <c r="B157" s="315"/>
      <c r="C157" s="315"/>
      <c r="D157" s="315"/>
      <c r="E157" s="315"/>
      <c r="F157" s="315"/>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59"/>
      <c r="AM157" s="359"/>
      <c r="AN157" s="359"/>
      <c r="AO157" s="359"/>
      <c r="AP157" s="359"/>
      <c r="AQ157" s="359"/>
      <c r="AR157" s="359"/>
      <c r="AS157" s="359"/>
      <c r="AT157" s="359"/>
    </row>
    <row r="158" spans="1:46">
      <c r="A158" s="359"/>
      <c r="B158" s="315"/>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315"/>
      <c r="AF158" s="315"/>
      <c r="AG158" s="315"/>
      <c r="AH158" s="315"/>
      <c r="AI158" s="315"/>
      <c r="AJ158" s="315"/>
      <c r="AK158" s="315"/>
      <c r="AL158" s="359"/>
      <c r="AM158" s="359"/>
      <c r="AN158" s="359"/>
      <c r="AO158" s="359"/>
      <c r="AP158" s="359"/>
      <c r="AQ158" s="359"/>
      <c r="AR158" s="359"/>
      <c r="AS158" s="359"/>
      <c r="AT158" s="359"/>
    </row>
    <row r="159" spans="1:46">
      <c r="A159" s="359"/>
      <c r="B159" s="315"/>
      <c r="C159" s="315"/>
      <c r="D159" s="315"/>
      <c r="E159" s="315"/>
      <c r="F159" s="315"/>
      <c r="G159" s="315"/>
      <c r="H159" s="315"/>
      <c r="I159" s="315"/>
      <c r="J159" s="315"/>
      <c r="K159" s="315"/>
      <c r="L159" s="315"/>
      <c r="M159" s="315"/>
      <c r="N159" s="315"/>
      <c r="O159" s="315"/>
      <c r="P159" s="315"/>
      <c r="Q159" s="315"/>
      <c r="R159" s="315"/>
      <c r="S159" s="315"/>
      <c r="T159" s="315"/>
      <c r="U159" s="315"/>
      <c r="V159" s="315"/>
      <c r="W159" s="315"/>
      <c r="X159" s="315"/>
      <c r="Y159" s="315"/>
      <c r="Z159" s="315"/>
      <c r="AA159" s="315"/>
      <c r="AB159" s="315"/>
      <c r="AC159" s="315"/>
      <c r="AD159" s="315"/>
      <c r="AE159" s="315"/>
      <c r="AF159" s="315"/>
      <c r="AG159" s="315"/>
      <c r="AH159" s="315"/>
      <c r="AI159" s="315"/>
      <c r="AJ159" s="315"/>
      <c r="AK159" s="315"/>
      <c r="AL159" s="359"/>
      <c r="AM159" s="359"/>
      <c r="AN159" s="359"/>
      <c r="AO159" s="359"/>
      <c r="AP159" s="359"/>
      <c r="AQ159" s="359"/>
      <c r="AR159" s="359"/>
      <c r="AS159" s="359"/>
      <c r="AT159" s="359"/>
    </row>
    <row r="160" spans="1:46">
      <c r="A160" s="359"/>
      <c r="B160" s="315"/>
      <c r="C160" s="315"/>
      <c r="D160" s="315"/>
      <c r="E160" s="315"/>
      <c r="F160" s="315"/>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315"/>
      <c r="AF160" s="315"/>
      <c r="AG160" s="315"/>
      <c r="AH160" s="315"/>
      <c r="AI160" s="315"/>
      <c r="AJ160" s="315"/>
      <c r="AK160" s="315"/>
      <c r="AL160" s="359"/>
      <c r="AM160" s="359"/>
      <c r="AN160" s="359"/>
      <c r="AO160" s="359"/>
      <c r="AP160" s="359"/>
      <c r="AQ160" s="359"/>
      <c r="AR160" s="359"/>
      <c r="AS160" s="359"/>
      <c r="AT160" s="359"/>
    </row>
    <row r="161" spans="1:46">
      <c r="A161" s="359"/>
      <c r="B161" s="315"/>
      <c r="C161" s="315"/>
      <c r="D161" s="315"/>
      <c r="E161" s="315"/>
      <c r="F161" s="315"/>
      <c r="G161" s="315"/>
      <c r="H161" s="315"/>
      <c r="I161" s="315"/>
      <c r="J161" s="315"/>
      <c r="K161" s="315"/>
      <c r="L161" s="315"/>
      <c r="M161" s="315"/>
      <c r="N161" s="315"/>
      <c r="O161" s="315"/>
      <c r="P161" s="315"/>
      <c r="Q161" s="315"/>
      <c r="R161" s="315"/>
      <c r="S161" s="315"/>
      <c r="T161" s="315"/>
      <c r="U161" s="315"/>
      <c r="V161" s="315"/>
      <c r="W161" s="315"/>
      <c r="X161" s="315"/>
      <c r="Y161" s="315"/>
      <c r="Z161" s="315"/>
      <c r="AA161" s="315"/>
      <c r="AB161" s="315"/>
      <c r="AC161" s="315"/>
      <c r="AD161" s="315"/>
      <c r="AE161" s="315"/>
      <c r="AF161" s="315"/>
      <c r="AG161" s="315"/>
      <c r="AH161" s="315"/>
      <c r="AI161" s="315"/>
      <c r="AJ161" s="315"/>
      <c r="AK161" s="315"/>
      <c r="AL161" s="359"/>
      <c r="AM161" s="359"/>
      <c r="AN161" s="359"/>
      <c r="AO161" s="359"/>
      <c r="AP161" s="359"/>
      <c r="AQ161" s="359"/>
      <c r="AR161" s="359"/>
      <c r="AS161" s="359"/>
      <c r="AT161" s="359"/>
    </row>
    <row r="162" spans="1:46">
      <c r="A162" s="359"/>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c r="AF162" s="315"/>
      <c r="AG162" s="315"/>
      <c r="AH162" s="315"/>
      <c r="AI162" s="315"/>
      <c r="AJ162" s="315"/>
      <c r="AK162" s="315"/>
      <c r="AL162" s="359"/>
      <c r="AM162" s="359"/>
      <c r="AN162" s="359"/>
      <c r="AO162" s="359"/>
      <c r="AP162" s="359"/>
      <c r="AQ162" s="359"/>
      <c r="AR162" s="359"/>
      <c r="AS162" s="359"/>
      <c r="AT162" s="359"/>
    </row>
    <row r="163" spans="1:46">
      <c r="A163" s="359"/>
      <c r="B163" s="315"/>
      <c r="C163" s="315"/>
      <c r="D163" s="315"/>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315"/>
      <c r="AF163" s="315"/>
      <c r="AG163" s="315"/>
      <c r="AH163" s="315"/>
      <c r="AI163" s="315"/>
      <c r="AJ163" s="315"/>
      <c r="AK163" s="315"/>
      <c r="AL163" s="359"/>
      <c r="AM163" s="359"/>
      <c r="AN163" s="359"/>
      <c r="AO163" s="359"/>
      <c r="AP163" s="359"/>
      <c r="AQ163" s="359"/>
      <c r="AR163" s="359"/>
      <c r="AS163" s="359"/>
      <c r="AT163" s="359"/>
    </row>
    <row r="164" spans="1:46">
      <c r="A164" s="359"/>
      <c r="B164" s="315"/>
      <c r="C164" s="315"/>
      <c r="D164" s="315"/>
      <c r="E164" s="315"/>
      <c r="F164" s="315"/>
      <c r="G164" s="315"/>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5"/>
      <c r="AD164" s="315"/>
      <c r="AE164" s="315"/>
      <c r="AF164" s="315"/>
      <c r="AG164" s="315"/>
      <c r="AH164" s="315"/>
      <c r="AI164" s="315"/>
      <c r="AJ164" s="315"/>
      <c r="AK164" s="315"/>
      <c r="AL164" s="359"/>
      <c r="AM164" s="359"/>
      <c r="AN164" s="359"/>
      <c r="AO164" s="359"/>
      <c r="AP164" s="359"/>
      <c r="AQ164" s="359"/>
      <c r="AR164" s="359"/>
      <c r="AS164" s="359"/>
      <c r="AT164" s="359"/>
    </row>
    <row r="165" spans="1:46">
      <c r="A165" s="359"/>
      <c r="B165" s="315"/>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315"/>
      <c r="AE165" s="315"/>
      <c r="AF165" s="315"/>
      <c r="AG165" s="315"/>
      <c r="AH165" s="315"/>
      <c r="AI165" s="315"/>
      <c r="AJ165" s="315"/>
      <c r="AK165" s="315"/>
      <c r="AL165" s="359"/>
      <c r="AM165" s="359"/>
      <c r="AN165" s="359"/>
      <c r="AO165" s="359"/>
      <c r="AP165" s="359"/>
      <c r="AQ165" s="359"/>
      <c r="AR165" s="359"/>
      <c r="AS165" s="359"/>
      <c r="AT165" s="359"/>
    </row>
    <row r="166" spans="1:46">
      <c r="A166" s="359"/>
      <c r="B166" s="315"/>
      <c r="C166" s="315"/>
      <c r="D166" s="315"/>
      <c r="E166" s="315"/>
      <c r="F166" s="315"/>
      <c r="G166" s="315"/>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5"/>
      <c r="AD166" s="315"/>
      <c r="AE166" s="315"/>
      <c r="AF166" s="315"/>
      <c r="AG166" s="315"/>
      <c r="AH166" s="315"/>
      <c r="AI166" s="315"/>
      <c r="AJ166" s="315"/>
      <c r="AK166" s="315"/>
      <c r="AL166" s="359"/>
      <c r="AM166" s="359"/>
      <c r="AN166" s="359"/>
      <c r="AO166" s="359"/>
      <c r="AP166" s="359"/>
      <c r="AQ166" s="359"/>
      <c r="AR166" s="359"/>
      <c r="AS166" s="359"/>
      <c r="AT166" s="359"/>
    </row>
    <row r="167" spans="1:46">
      <c r="A167" s="359"/>
      <c r="B167" s="315"/>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5"/>
      <c r="AD167" s="315"/>
      <c r="AE167" s="315"/>
      <c r="AF167" s="315"/>
      <c r="AG167" s="315"/>
      <c r="AH167" s="315"/>
      <c r="AI167" s="315"/>
      <c r="AJ167" s="315"/>
      <c r="AK167" s="315"/>
      <c r="AL167" s="359"/>
      <c r="AM167" s="359"/>
      <c r="AN167" s="359"/>
      <c r="AO167" s="359"/>
      <c r="AP167" s="359"/>
      <c r="AQ167" s="359"/>
      <c r="AR167" s="359"/>
      <c r="AS167" s="359"/>
      <c r="AT167" s="359"/>
    </row>
    <row r="168" spans="1:46">
      <c r="A168" s="359"/>
      <c r="B168" s="315"/>
      <c r="C168" s="315"/>
      <c r="D168" s="315"/>
      <c r="E168" s="315"/>
      <c r="F168" s="315"/>
      <c r="G168" s="315"/>
      <c r="H168" s="315"/>
      <c r="I168" s="315"/>
      <c r="J168" s="315"/>
      <c r="K168" s="315"/>
      <c r="L168" s="315"/>
      <c r="M168" s="315"/>
      <c r="N168" s="315"/>
      <c r="O168" s="315"/>
      <c r="P168" s="315"/>
      <c r="Q168" s="315"/>
      <c r="R168" s="315"/>
      <c r="S168" s="315"/>
      <c r="T168" s="315"/>
      <c r="U168" s="315"/>
      <c r="V168" s="315"/>
      <c r="W168" s="315"/>
      <c r="X168" s="315"/>
      <c r="Y168" s="315"/>
      <c r="Z168" s="315"/>
      <c r="AA168" s="315"/>
      <c r="AB168" s="315"/>
      <c r="AC168" s="315"/>
      <c r="AD168" s="315"/>
      <c r="AE168" s="315"/>
      <c r="AF168" s="315"/>
      <c r="AG168" s="315"/>
      <c r="AH168" s="315"/>
      <c r="AI168" s="315"/>
      <c r="AJ168" s="315"/>
      <c r="AK168" s="315"/>
      <c r="AL168" s="359"/>
      <c r="AM168" s="359"/>
      <c r="AN168" s="359"/>
      <c r="AO168" s="359"/>
      <c r="AP168" s="359"/>
      <c r="AQ168" s="359"/>
      <c r="AR168" s="359"/>
      <c r="AS168" s="359"/>
      <c r="AT168" s="359"/>
    </row>
    <row r="169" spans="1:46">
      <c r="A169" s="359"/>
      <c r="B169" s="315"/>
      <c r="C169" s="315"/>
      <c r="D169" s="315"/>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5"/>
      <c r="AD169" s="315"/>
      <c r="AE169" s="315"/>
      <c r="AF169" s="315"/>
      <c r="AG169" s="315"/>
      <c r="AH169" s="315"/>
      <c r="AI169" s="315"/>
      <c r="AJ169" s="315"/>
      <c r="AK169" s="315"/>
      <c r="AL169" s="359"/>
      <c r="AM169" s="359"/>
      <c r="AN169" s="359"/>
      <c r="AO169" s="359"/>
      <c r="AP169" s="359"/>
      <c r="AQ169" s="359"/>
      <c r="AR169" s="359"/>
      <c r="AS169" s="359"/>
      <c r="AT169" s="359"/>
    </row>
    <row r="170" spans="1:46">
      <c r="A170" s="359"/>
      <c r="B170" s="315"/>
      <c r="C170" s="315"/>
      <c r="D170" s="315"/>
      <c r="E170" s="315"/>
      <c r="F170" s="315"/>
      <c r="G170" s="315"/>
      <c r="H170" s="315"/>
      <c r="I170" s="315"/>
      <c r="J170" s="315"/>
      <c r="K170" s="315"/>
      <c r="L170" s="315"/>
      <c r="M170" s="315"/>
      <c r="N170" s="315"/>
      <c r="O170" s="315"/>
      <c r="P170" s="315"/>
      <c r="Q170" s="315"/>
      <c r="R170" s="315"/>
      <c r="S170" s="315"/>
      <c r="T170" s="315"/>
      <c r="U170" s="315"/>
      <c r="V170" s="315"/>
      <c r="W170" s="315"/>
      <c r="X170" s="315"/>
      <c r="Y170" s="315"/>
      <c r="Z170" s="315"/>
      <c r="AA170" s="315"/>
      <c r="AB170" s="315"/>
      <c r="AC170" s="315"/>
      <c r="AD170" s="315"/>
      <c r="AE170" s="315"/>
      <c r="AF170" s="315"/>
      <c r="AG170" s="315"/>
      <c r="AH170" s="315"/>
      <c r="AI170" s="315"/>
      <c r="AJ170" s="315"/>
      <c r="AK170" s="315"/>
      <c r="AL170" s="359"/>
      <c r="AM170" s="359"/>
      <c r="AN170" s="359"/>
      <c r="AO170" s="359"/>
      <c r="AP170" s="359"/>
      <c r="AQ170" s="359"/>
      <c r="AR170" s="359"/>
      <c r="AS170" s="359"/>
      <c r="AT170" s="359"/>
    </row>
    <row r="171" spans="1:46">
      <c r="A171" s="359"/>
      <c r="B171" s="315"/>
      <c r="C171" s="315"/>
      <c r="D171" s="315"/>
      <c r="E171" s="315"/>
      <c r="F171" s="315"/>
      <c r="G171" s="315"/>
      <c r="H171" s="315"/>
      <c r="I171" s="315"/>
      <c r="J171" s="315"/>
      <c r="K171" s="315"/>
      <c r="L171" s="315"/>
      <c r="M171" s="315"/>
      <c r="N171" s="315"/>
      <c r="O171" s="315"/>
      <c r="P171" s="315"/>
      <c r="Q171" s="315"/>
      <c r="R171" s="315"/>
      <c r="S171" s="315"/>
      <c r="T171" s="315"/>
      <c r="U171" s="315"/>
      <c r="V171" s="315"/>
      <c r="W171" s="315"/>
      <c r="X171" s="315"/>
      <c r="Y171" s="315"/>
      <c r="Z171" s="315"/>
      <c r="AA171" s="315"/>
      <c r="AB171" s="315"/>
      <c r="AC171" s="315"/>
      <c r="AD171" s="315"/>
      <c r="AE171" s="315"/>
      <c r="AF171" s="315"/>
      <c r="AG171" s="315"/>
      <c r="AH171" s="315"/>
      <c r="AI171" s="315"/>
      <c r="AJ171" s="315"/>
      <c r="AK171" s="315"/>
      <c r="AL171" s="359"/>
      <c r="AM171" s="359"/>
      <c r="AN171" s="359"/>
      <c r="AO171" s="359"/>
      <c r="AP171" s="359"/>
      <c r="AQ171" s="359"/>
      <c r="AR171" s="359"/>
      <c r="AS171" s="359"/>
      <c r="AT171" s="359"/>
    </row>
    <row r="172" spans="1:46">
      <c r="A172" s="359"/>
      <c r="B172" s="315"/>
      <c r="C172" s="315"/>
      <c r="D172" s="315"/>
      <c r="E172" s="315"/>
      <c r="F172" s="315"/>
      <c r="G172" s="315"/>
      <c r="H172" s="315"/>
      <c r="I172" s="315"/>
      <c r="J172" s="315"/>
      <c r="K172" s="315"/>
      <c r="L172" s="315"/>
      <c r="M172" s="315"/>
      <c r="N172" s="315"/>
      <c r="O172" s="315"/>
      <c r="P172" s="315"/>
      <c r="Q172" s="315"/>
      <c r="R172" s="315"/>
      <c r="S172" s="315"/>
      <c r="T172" s="315"/>
      <c r="U172" s="315"/>
      <c r="V172" s="315"/>
      <c r="W172" s="315"/>
      <c r="X172" s="315"/>
      <c r="Y172" s="315"/>
      <c r="Z172" s="315"/>
      <c r="AA172" s="315"/>
      <c r="AB172" s="315"/>
      <c r="AC172" s="315"/>
      <c r="AD172" s="315"/>
      <c r="AE172" s="315"/>
      <c r="AF172" s="315"/>
      <c r="AG172" s="315"/>
      <c r="AH172" s="315"/>
      <c r="AI172" s="315"/>
      <c r="AJ172" s="315"/>
      <c r="AK172" s="315"/>
      <c r="AL172" s="359"/>
      <c r="AM172" s="359"/>
      <c r="AN172" s="359"/>
      <c r="AO172" s="359"/>
      <c r="AP172" s="359"/>
      <c r="AQ172" s="359"/>
      <c r="AR172" s="359"/>
      <c r="AS172" s="359"/>
      <c r="AT172" s="359"/>
    </row>
    <row r="173" spans="1:46">
      <c r="A173" s="359"/>
      <c r="AL173" s="359"/>
      <c r="AM173" s="359"/>
      <c r="AN173" s="359"/>
      <c r="AO173" s="359"/>
      <c r="AP173" s="359"/>
      <c r="AQ173" s="359"/>
      <c r="AR173" s="359"/>
      <c r="AS173" s="359"/>
      <c r="AT173" s="359"/>
    </row>
    <row r="174" spans="1:46">
      <c r="A174" s="359"/>
      <c r="AL174" s="359"/>
      <c r="AM174" s="359"/>
      <c r="AN174" s="359"/>
      <c r="AO174" s="359"/>
      <c r="AP174" s="359"/>
      <c r="AQ174" s="359"/>
      <c r="AR174" s="359"/>
      <c r="AS174" s="359"/>
      <c r="AT174" s="359"/>
    </row>
    <row r="175" spans="1:46">
      <c r="A175" s="359"/>
      <c r="AL175" s="359"/>
      <c r="AM175" s="359"/>
      <c r="AN175" s="359"/>
      <c r="AO175" s="359"/>
      <c r="AP175" s="359"/>
      <c r="AQ175" s="359"/>
      <c r="AR175" s="359"/>
      <c r="AS175" s="359"/>
      <c r="AT175" s="359"/>
    </row>
    <row r="176" spans="1:46">
      <c r="A176" s="359"/>
      <c r="AL176" s="359"/>
      <c r="AM176" s="359"/>
      <c r="AN176" s="359"/>
      <c r="AO176" s="359"/>
      <c r="AP176" s="359"/>
      <c r="AQ176" s="359"/>
      <c r="AR176" s="359"/>
      <c r="AS176" s="359"/>
      <c r="AT176" s="359"/>
    </row>
    <row r="177" spans="1:46">
      <c r="A177" s="359"/>
      <c r="AL177" s="359"/>
      <c r="AM177" s="359"/>
      <c r="AN177" s="359"/>
      <c r="AO177" s="359"/>
      <c r="AP177" s="359"/>
      <c r="AQ177" s="359"/>
      <c r="AR177" s="359"/>
      <c r="AS177" s="359"/>
      <c r="AT177" s="359"/>
    </row>
    <row r="178" spans="1:46">
      <c r="A178" s="359"/>
      <c r="AL178" s="359"/>
      <c r="AM178" s="359"/>
      <c r="AN178" s="359"/>
      <c r="AO178" s="359"/>
      <c r="AP178" s="359"/>
      <c r="AQ178" s="359"/>
      <c r="AR178" s="359"/>
      <c r="AS178" s="359"/>
      <c r="AT178" s="359"/>
    </row>
    <row r="179" spans="1:46">
      <c r="A179" s="359"/>
      <c r="AL179" s="359"/>
      <c r="AM179" s="359"/>
      <c r="AN179" s="359"/>
      <c r="AO179" s="359"/>
      <c r="AP179" s="359"/>
      <c r="AQ179" s="359"/>
      <c r="AR179" s="359"/>
      <c r="AS179" s="359"/>
      <c r="AT179" s="359"/>
    </row>
    <row r="180" spans="1:46">
      <c r="A180" s="359"/>
      <c r="AL180" s="359"/>
      <c r="AM180" s="359"/>
      <c r="AN180" s="359"/>
      <c r="AO180" s="359"/>
      <c r="AP180" s="359"/>
      <c r="AQ180" s="359"/>
      <c r="AR180" s="359"/>
      <c r="AS180" s="359"/>
      <c r="AT180" s="359"/>
    </row>
    <row r="181" spans="1:46">
      <c r="A181" s="359"/>
      <c r="AL181" s="359"/>
      <c r="AM181" s="359"/>
      <c r="AN181" s="359"/>
      <c r="AO181" s="359"/>
      <c r="AP181" s="359"/>
      <c r="AQ181" s="359"/>
      <c r="AR181" s="359"/>
      <c r="AS181" s="359"/>
      <c r="AT181" s="359"/>
    </row>
    <row r="182" spans="1:46">
      <c r="A182" s="359"/>
      <c r="AL182" s="359"/>
      <c r="AM182" s="359"/>
      <c r="AN182" s="359"/>
      <c r="AO182" s="359"/>
      <c r="AP182" s="359"/>
      <c r="AQ182" s="359"/>
      <c r="AR182" s="359"/>
      <c r="AS182" s="359"/>
      <c r="AT182" s="359"/>
    </row>
    <row r="183" spans="1:46">
      <c r="A183" s="359"/>
      <c r="AL183" s="359"/>
      <c r="AM183" s="359"/>
      <c r="AN183" s="359"/>
      <c r="AO183" s="359"/>
      <c r="AP183" s="359"/>
      <c r="AQ183" s="359"/>
      <c r="AR183" s="359"/>
      <c r="AS183" s="359"/>
      <c r="AT183" s="359"/>
    </row>
    <row r="184" spans="1:46">
      <c r="A184" s="359"/>
      <c r="AL184" s="359"/>
      <c r="AM184" s="359"/>
      <c r="AN184" s="359"/>
      <c r="AO184" s="359"/>
      <c r="AP184" s="359"/>
      <c r="AQ184" s="359"/>
      <c r="AR184" s="359"/>
      <c r="AS184" s="359"/>
      <c r="AT184" s="359"/>
    </row>
    <row r="185" spans="1:46">
      <c r="A185" s="359"/>
      <c r="AL185" s="359"/>
      <c r="AM185" s="359"/>
      <c r="AN185" s="359"/>
      <c r="AO185" s="359"/>
      <c r="AP185" s="359"/>
      <c r="AQ185" s="359"/>
      <c r="AR185" s="359"/>
      <c r="AS185" s="359"/>
      <c r="AT185" s="359"/>
    </row>
    <row r="186" spans="1:46">
      <c r="A186" s="315"/>
      <c r="AL186" s="315"/>
      <c r="AM186" s="315"/>
      <c r="AN186" s="315"/>
      <c r="AO186" s="315"/>
      <c r="AP186" s="315"/>
      <c r="AQ186" s="315"/>
      <c r="AR186" s="315"/>
      <c r="AS186" s="315"/>
      <c r="AT186" s="315"/>
    </row>
    <row r="187" spans="1:46">
      <c r="A187" s="315"/>
      <c r="AL187" s="315"/>
      <c r="AM187" s="315"/>
      <c r="AN187" s="315"/>
      <c r="AO187" s="315"/>
      <c r="AP187" s="315"/>
      <c r="AQ187" s="315"/>
      <c r="AR187" s="315"/>
      <c r="AS187" s="315"/>
      <c r="AT187" s="315"/>
    </row>
    <row r="188" spans="1:46">
      <c r="A188" s="315"/>
      <c r="AL188" s="315"/>
      <c r="AM188" s="315"/>
      <c r="AN188" s="315"/>
      <c r="AO188" s="315"/>
      <c r="AP188" s="315"/>
      <c r="AQ188" s="315"/>
      <c r="AR188" s="315"/>
      <c r="AS188" s="315"/>
      <c r="AT188" s="315"/>
    </row>
    <row r="189" spans="1:46">
      <c r="A189" s="315"/>
      <c r="AL189" s="315"/>
      <c r="AM189" s="315"/>
      <c r="AN189" s="315"/>
      <c r="AO189" s="315"/>
      <c r="AP189" s="315"/>
      <c r="AQ189" s="315"/>
      <c r="AR189" s="315"/>
      <c r="AS189" s="315"/>
      <c r="AT189" s="315"/>
    </row>
    <row r="190" spans="1:46">
      <c r="A190" s="315"/>
      <c r="AL190" s="315"/>
      <c r="AM190" s="315"/>
      <c r="AN190" s="315"/>
      <c r="AO190" s="315"/>
      <c r="AP190" s="315"/>
      <c r="AQ190" s="315"/>
      <c r="AR190" s="315"/>
      <c r="AS190" s="315"/>
      <c r="AT190" s="315"/>
    </row>
    <row r="191" spans="1:46">
      <c r="A191" s="315"/>
      <c r="AL191" s="315"/>
      <c r="AM191" s="315"/>
      <c r="AN191" s="315"/>
      <c r="AO191" s="315"/>
      <c r="AP191" s="315"/>
      <c r="AQ191" s="315"/>
      <c r="AR191" s="315"/>
      <c r="AS191" s="315"/>
      <c r="AT191" s="315"/>
    </row>
    <row r="192" spans="1:46">
      <c r="A192" s="315"/>
      <c r="AL192" s="315"/>
      <c r="AM192" s="315"/>
      <c r="AN192" s="315"/>
      <c r="AO192" s="315"/>
      <c r="AP192" s="315"/>
      <c r="AQ192" s="315"/>
      <c r="AR192" s="315"/>
      <c r="AS192" s="315"/>
      <c r="AT192" s="315"/>
    </row>
    <row r="193" spans="1:46">
      <c r="A193" s="315"/>
      <c r="AL193" s="315"/>
      <c r="AM193" s="315"/>
      <c r="AN193" s="315"/>
      <c r="AO193" s="315"/>
      <c r="AP193" s="315"/>
      <c r="AQ193" s="315"/>
      <c r="AR193" s="315"/>
      <c r="AS193" s="315"/>
      <c r="AT193" s="315"/>
    </row>
    <row r="194" spans="1:46">
      <c r="A194" s="315"/>
      <c r="AL194" s="315"/>
      <c r="AM194" s="315"/>
      <c r="AN194" s="315"/>
      <c r="AO194" s="315"/>
      <c r="AP194" s="315"/>
      <c r="AQ194" s="315"/>
      <c r="AR194" s="315"/>
      <c r="AS194" s="315"/>
      <c r="AT194" s="315"/>
    </row>
    <row r="195" spans="1:46">
      <c r="A195" s="315"/>
      <c r="AL195" s="315"/>
      <c r="AM195" s="315"/>
      <c r="AN195" s="315"/>
      <c r="AO195" s="315"/>
      <c r="AP195" s="315"/>
      <c r="AQ195" s="315"/>
      <c r="AR195" s="315"/>
      <c r="AS195" s="315"/>
      <c r="AT195" s="315"/>
    </row>
    <row r="196" spans="1:46">
      <c r="A196" s="315"/>
      <c r="AL196" s="315"/>
      <c r="AM196" s="315"/>
      <c r="AN196" s="315"/>
      <c r="AO196" s="315"/>
      <c r="AP196" s="315"/>
      <c r="AQ196" s="315"/>
      <c r="AR196" s="315"/>
      <c r="AS196" s="315"/>
      <c r="AT196" s="315"/>
    </row>
    <row r="197" spans="1:46">
      <c r="A197" s="315"/>
      <c r="AL197" s="315"/>
      <c r="AM197" s="315"/>
      <c r="AN197" s="315"/>
      <c r="AO197" s="315"/>
      <c r="AP197" s="315"/>
      <c r="AQ197" s="315"/>
      <c r="AR197" s="315"/>
      <c r="AS197" s="315"/>
      <c r="AT197" s="315"/>
    </row>
    <row r="198" spans="1:46">
      <c r="A198" s="315"/>
      <c r="AL198" s="315"/>
      <c r="AM198" s="315"/>
      <c r="AN198" s="315"/>
      <c r="AO198" s="315"/>
      <c r="AP198" s="315"/>
      <c r="AQ198" s="315"/>
      <c r="AR198" s="315"/>
      <c r="AS198" s="315"/>
      <c r="AT198" s="315"/>
    </row>
    <row r="199" spans="1:46">
      <c r="A199" s="315"/>
      <c r="AL199" s="315"/>
      <c r="AM199" s="315"/>
      <c r="AN199" s="315"/>
      <c r="AO199" s="315"/>
      <c r="AP199" s="315"/>
      <c r="AQ199" s="315"/>
      <c r="AR199" s="315"/>
      <c r="AS199" s="315"/>
      <c r="AT199" s="315"/>
    </row>
    <row r="200" spans="1:46">
      <c r="A200" s="315"/>
      <c r="AL200" s="315"/>
      <c r="AM200" s="315"/>
      <c r="AN200" s="315"/>
      <c r="AO200" s="315"/>
      <c r="AP200" s="315"/>
      <c r="AQ200" s="315"/>
      <c r="AR200" s="315"/>
      <c r="AS200" s="315"/>
      <c r="AT200" s="315"/>
    </row>
    <row r="201" spans="1:46">
      <c r="A201" s="315"/>
      <c r="AL201" s="315"/>
      <c r="AM201" s="315"/>
      <c r="AN201" s="315"/>
      <c r="AO201" s="315"/>
      <c r="AP201" s="315"/>
      <c r="AQ201" s="315"/>
      <c r="AR201" s="315"/>
      <c r="AS201" s="315"/>
      <c r="AT201" s="315"/>
    </row>
    <row r="202" spans="1:46">
      <c r="A202" s="315"/>
      <c r="AL202" s="315"/>
      <c r="AM202" s="315"/>
      <c r="AN202" s="315"/>
      <c r="AO202" s="315"/>
      <c r="AP202" s="315"/>
      <c r="AQ202" s="315"/>
      <c r="AR202" s="315"/>
      <c r="AS202" s="315"/>
      <c r="AT202" s="315"/>
    </row>
    <row r="203" spans="1:46">
      <c r="A203" s="315"/>
      <c r="AL203" s="315"/>
      <c r="AM203" s="315"/>
      <c r="AN203" s="315"/>
      <c r="AO203" s="315"/>
      <c r="AP203" s="315"/>
      <c r="AQ203" s="315"/>
      <c r="AR203" s="315"/>
      <c r="AS203" s="315"/>
      <c r="AT203" s="315"/>
    </row>
    <row r="204" spans="1:46">
      <c r="A204" s="315"/>
      <c r="AL204" s="315"/>
      <c r="AM204" s="315"/>
      <c r="AN204" s="315"/>
      <c r="AO204" s="315"/>
      <c r="AP204" s="315"/>
      <c r="AQ204" s="315"/>
      <c r="AR204" s="315"/>
      <c r="AS204" s="315"/>
      <c r="AT204" s="315"/>
    </row>
    <row r="205" spans="1:46">
      <c r="A205" s="315"/>
      <c r="AL205" s="315"/>
      <c r="AM205" s="315"/>
      <c r="AN205" s="315"/>
      <c r="AO205" s="315"/>
      <c r="AP205" s="315"/>
      <c r="AQ205" s="315"/>
      <c r="AR205" s="315"/>
      <c r="AS205" s="315"/>
      <c r="AT205" s="315"/>
    </row>
    <row r="206" spans="1:46">
      <c r="A206" s="315"/>
      <c r="AL206" s="315"/>
      <c r="AM206" s="315"/>
      <c r="AN206" s="315"/>
      <c r="AO206" s="315"/>
      <c r="AP206" s="315"/>
      <c r="AQ206" s="315"/>
      <c r="AR206" s="315"/>
      <c r="AS206" s="315"/>
      <c r="AT206" s="315"/>
    </row>
    <row r="207" spans="1:46">
      <c r="A207" s="315"/>
      <c r="AL207" s="315"/>
      <c r="AM207" s="315"/>
      <c r="AN207" s="315"/>
      <c r="AO207" s="315"/>
      <c r="AP207" s="315"/>
      <c r="AQ207" s="315"/>
      <c r="AR207" s="315"/>
      <c r="AS207" s="315"/>
      <c r="AT207" s="315"/>
    </row>
    <row r="208" spans="1:46">
      <c r="A208" s="315"/>
      <c r="AL208" s="315"/>
      <c r="AM208" s="315"/>
      <c r="AN208" s="315"/>
      <c r="AO208" s="315"/>
      <c r="AP208" s="315"/>
      <c r="AQ208" s="315"/>
      <c r="AR208" s="315"/>
      <c r="AS208" s="315"/>
      <c r="AT208" s="315"/>
    </row>
    <row r="209" spans="1:46">
      <c r="A209" s="315"/>
      <c r="AL209" s="315"/>
      <c r="AM209" s="315"/>
      <c r="AN209" s="315"/>
      <c r="AO209" s="315"/>
      <c r="AP209" s="315"/>
      <c r="AQ209" s="315"/>
      <c r="AR209" s="315"/>
      <c r="AS209" s="315"/>
      <c r="AT209" s="315"/>
    </row>
    <row r="210" spans="1:46">
      <c r="A210" s="315"/>
      <c r="AL210" s="315"/>
      <c r="AM210" s="315"/>
      <c r="AN210" s="315"/>
      <c r="AO210" s="315"/>
      <c r="AP210" s="315"/>
      <c r="AQ210" s="315"/>
      <c r="AR210" s="315"/>
      <c r="AS210" s="315"/>
      <c r="AT210" s="315"/>
    </row>
    <row r="211" spans="1:46">
      <c r="A211" s="315"/>
      <c r="AL211" s="315"/>
      <c r="AM211" s="315"/>
      <c r="AN211" s="315"/>
      <c r="AO211" s="315"/>
      <c r="AP211" s="315"/>
      <c r="AQ211" s="315"/>
      <c r="AR211" s="315"/>
      <c r="AS211" s="315"/>
      <c r="AT211" s="315"/>
    </row>
    <row r="212" spans="1:46">
      <c r="A212" s="315"/>
      <c r="AL212" s="315"/>
      <c r="AM212" s="315"/>
      <c r="AN212" s="315"/>
      <c r="AO212" s="315"/>
      <c r="AP212" s="315"/>
      <c r="AQ212" s="315"/>
      <c r="AR212" s="315"/>
      <c r="AS212" s="315"/>
      <c r="AT212" s="315"/>
    </row>
    <row r="213" spans="1:46">
      <c r="A213" s="315"/>
      <c r="AL213" s="315"/>
      <c r="AM213" s="315"/>
      <c r="AN213" s="315"/>
      <c r="AO213" s="315"/>
      <c r="AP213" s="315"/>
      <c r="AQ213" s="315"/>
      <c r="AR213" s="315"/>
      <c r="AS213" s="315"/>
      <c r="AT213" s="315"/>
    </row>
    <row r="214" spans="1:46">
      <c r="A214" s="315"/>
      <c r="AL214" s="315"/>
      <c r="AM214" s="315"/>
      <c r="AN214" s="315"/>
      <c r="AO214" s="315"/>
      <c r="AP214" s="315"/>
      <c r="AQ214" s="315"/>
      <c r="AR214" s="315"/>
      <c r="AS214" s="315"/>
      <c r="AT214" s="315"/>
    </row>
    <row r="215" spans="1:46">
      <c r="A215" s="315"/>
      <c r="AL215" s="315"/>
      <c r="AM215" s="315"/>
      <c r="AN215" s="315"/>
      <c r="AO215" s="315"/>
      <c r="AP215" s="315"/>
      <c r="AQ215" s="315"/>
      <c r="AR215" s="315"/>
      <c r="AS215" s="315"/>
      <c r="AT215" s="315"/>
    </row>
    <row r="216" spans="1:46">
      <c r="A216" s="315"/>
      <c r="AL216" s="315"/>
      <c r="AM216" s="315"/>
      <c r="AN216" s="315"/>
      <c r="AO216" s="315"/>
      <c r="AP216" s="315"/>
      <c r="AQ216" s="315"/>
      <c r="AR216" s="315"/>
      <c r="AS216" s="315"/>
      <c r="AT216" s="315"/>
    </row>
    <row r="217" spans="1:46">
      <c r="A217" s="315"/>
      <c r="AL217" s="315"/>
      <c r="AM217" s="315"/>
      <c r="AN217" s="315"/>
      <c r="AO217" s="315"/>
      <c r="AP217" s="315"/>
      <c r="AQ217" s="315"/>
      <c r="AR217" s="315"/>
      <c r="AS217" s="315"/>
      <c r="AT217" s="315"/>
    </row>
    <row r="218" spans="1:46">
      <c r="A218" s="315"/>
      <c r="AL218" s="315"/>
      <c r="AM218" s="315"/>
      <c r="AN218" s="315"/>
      <c r="AO218" s="315"/>
      <c r="AP218" s="315"/>
      <c r="AQ218" s="315"/>
      <c r="AR218" s="315"/>
      <c r="AS218" s="315"/>
      <c r="AT218" s="315"/>
    </row>
    <row r="219" spans="1:46">
      <c r="A219" s="315"/>
      <c r="AL219" s="315"/>
      <c r="AM219" s="315"/>
      <c r="AN219" s="315"/>
      <c r="AO219" s="315"/>
      <c r="AP219" s="315"/>
      <c r="AQ219" s="315"/>
      <c r="AR219" s="315"/>
      <c r="AS219" s="315"/>
      <c r="AT219" s="315"/>
    </row>
    <row r="220" spans="1:46">
      <c r="A220" s="315"/>
      <c r="AL220" s="315"/>
      <c r="AM220" s="315"/>
      <c r="AN220" s="315"/>
      <c r="AO220" s="315"/>
      <c r="AP220" s="315"/>
      <c r="AQ220" s="315"/>
      <c r="AR220" s="315"/>
      <c r="AS220" s="315"/>
      <c r="AT220" s="315"/>
    </row>
    <row r="221" spans="1:46">
      <c r="A221" s="315"/>
      <c r="AL221" s="315"/>
      <c r="AM221" s="315"/>
      <c r="AN221" s="315"/>
      <c r="AO221" s="315"/>
      <c r="AP221" s="315"/>
      <c r="AQ221" s="315"/>
      <c r="AR221" s="315"/>
      <c r="AS221" s="315"/>
      <c r="AT221" s="315"/>
    </row>
    <row r="222" spans="1:46">
      <c r="A222" s="315"/>
      <c r="AL222" s="315"/>
      <c r="AM222" s="315"/>
      <c r="AN222" s="315"/>
      <c r="AO222" s="315"/>
      <c r="AP222" s="315"/>
      <c r="AQ222" s="315"/>
      <c r="AR222" s="315"/>
      <c r="AS222" s="315"/>
      <c r="AT222" s="315"/>
    </row>
  </sheetData>
  <mergeCells count="72">
    <mergeCell ref="AD73:AF74"/>
    <mergeCell ref="AD55:AF56"/>
    <mergeCell ref="AH39:AJ54"/>
    <mergeCell ref="AH57:AJ72"/>
    <mergeCell ref="AD113:AF128"/>
    <mergeCell ref="AD93:AF108"/>
    <mergeCell ref="AD91:AF92"/>
    <mergeCell ref="AH91:AJ92"/>
    <mergeCell ref="AD111:AF112"/>
    <mergeCell ref="AH55:AJ56"/>
    <mergeCell ref="AH73:AJ74"/>
    <mergeCell ref="AD39:AF53"/>
    <mergeCell ref="AD57:AF71"/>
    <mergeCell ref="AD75:AF88"/>
    <mergeCell ref="AH19:AJ20"/>
    <mergeCell ref="Y39:AA53"/>
    <mergeCell ref="U57:W71"/>
    <mergeCell ref="U37:W38"/>
    <mergeCell ref="U55:W56"/>
    <mergeCell ref="AH21:AJ35"/>
    <mergeCell ref="Y21:AA35"/>
    <mergeCell ref="AH37:AJ38"/>
    <mergeCell ref="P57:R71"/>
    <mergeCell ref="L57:N71"/>
    <mergeCell ref="G93:I106"/>
    <mergeCell ref="C93:E106"/>
    <mergeCell ref="C39:E53"/>
    <mergeCell ref="G39:I53"/>
    <mergeCell ref="C75:E89"/>
    <mergeCell ref="G75:I89"/>
    <mergeCell ref="C91:E92"/>
    <mergeCell ref="P55:R56"/>
    <mergeCell ref="G108:I109"/>
    <mergeCell ref="G91:I92"/>
    <mergeCell ref="C55:E56"/>
    <mergeCell ref="G73:I74"/>
    <mergeCell ref="C73:E74"/>
    <mergeCell ref="C108:E109"/>
    <mergeCell ref="G55:I56"/>
    <mergeCell ref="L55:N56"/>
    <mergeCell ref="L37:N38"/>
    <mergeCell ref="L19:N20"/>
    <mergeCell ref="L21:N35"/>
    <mergeCell ref="P21:R35"/>
    <mergeCell ref="L39:N53"/>
    <mergeCell ref="P39:R53"/>
    <mergeCell ref="D2:L3"/>
    <mergeCell ref="AD37:AF38"/>
    <mergeCell ref="AD19:AF20"/>
    <mergeCell ref="AC17:AK17"/>
    <mergeCell ref="B15:N15"/>
    <mergeCell ref="G19:I20"/>
    <mergeCell ref="R2:T3"/>
    <mergeCell ref="R4:X13"/>
    <mergeCell ref="B12:P12"/>
    <mergeCell ref="B13:O13"/>
    <mergeCell ref="C21:E35"/>
    <mergeCell ref="G21:I35"/>
    <mergeCell ref="U21:W35"/>
    <mergeCell ref="T17:AB17"/>
    <mergeCell ref="K17:S17"/>
    <mergeCell ref="C19:E20"/>
    <mergeCell ref="D5:P10"/>
    <mergeCell ref="B17:J17"/>
    <mergeCell ref="Y37:AA38"/>
    <mergeCell ref="AD21:AF35"/>
    <mergeCell ref="Y19:AA20"/>
    <mergeCell ref="U19:W20"/>
    <mergeCell ref="G37:I38"/>
    <mergeCell ref="C37:E38"/>
    <mergeCell ref="P37:R38"/>
    <mergeCell ref="P19:R20"/>
  </mergeCells>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9933"/>
  </sheetPr>
  <dimension ref="B7:P28"/>
  <sheetViews>
    <sheetView topLeftCell="A13" zoomScale="70" zoomScaleNormal="70" workbookViewId="0">
      <selection activeCell="L27" sqref="L27"/>
    </sheetView>
  </sheetViews>
  <sheetFormatPr defaultRowHeight="14.25"/>
  <cols>
    <col min="1" max="1" width="3.796875" customWidth="1"/>
    <col min="2" max="2" width="26.59765625" customWidth="1"/>
    <col min="5" max="5" width="29.265625" bestFit="1" customWidth="1"/>
    <col min="6" max="6" width="11.265625" customWidth="1"/>
    <col min="8" max="8" width="32.06640625" customWidth="1"/>
    <col min="9" max="9" width="10.33203125" bestFit="1" customWidth="1"/>
    <col min="11" max="11" width="23.9296875" customWidth="1"/>
    <col min="16" max="16" width="11.06640625" customWidth="1"/>
  </cols>
  <sheetData>
    <row r="7" spans="2:14" ht="14.65" thickBot="1"/>
    <row r="8" spans="2:14" ht="21.4" thickTop="1" thickBot="1">
      <c r="B8" s="500" t="s">
        <v>230</v>
      </c>
      <c r="C8" s="501"/>
      <c r="D8" s="501"/>
      <c r="E8" s="501"/>
      <c r="F8" s="501"/>
      <c r="G8" s="501"/>
      <c r="H8" s="501"/>
      <c r="I8" s="501"/>
      <c r="J8" s="501"/>
      <c r="K8" s="501"/>
      <c r="L8" s="501"/>
      <c r="M8" s="501"/>
      <c r="N8" s="502"/>
    </row>
    <row r="9" spans="2:14" ht="14.25" customHeight="1" thickTop="1">
      <c r="B9" s="26"/>
      <c r="C9" s="26"/>
    </row>
    <row r="10" spans="2:14" ht="15.4">
      <c r="B10" s="67" t="s">
        <v>85</v>
      </c>
      <c r="C10" s="58" t="s">
        <v>91</v>
      </c>
      <c r="D10" s="58"/>
      <c r="E10" s="58"/>
      <c r="F10" s="58"/>
      <c r="G10" s="58"/>
      <c r="H10" s="58"/>
      <c r="I10" s="58"/>
      <c r="J10" s="58"/>
      <c r="K10" s="58"/>
      <c r="L10" s="58"/>
      <c r="M10" s="58"/>
    </row>
    <row r="11" spans="2:14" ht="15.4">
      <c r="B11" s="58"/>
      <c r="C11" s="58" t="s">
        <v>92</v>
      </c>
      <c r="D11" s="58"/>
      <c r="E11" s="58"/>
      <c r="F11" s="58"/>
      <c r="G11" s="58"/>
      <c r="H11" s="58"/>
      <c r="I11" s="58"/>
      <c r="J11" s="58"/>
      <c r="K11" s="58"/>
      <c r="L11" s="58"/>
      <c r="M11" s="58"/>
    </row>
    <row r="12" spans="2:14" ht="15.75" thickBot="1">
      <c r="B12" s="58"/>
      <c r="C12" s="58"/>
      <c r="D12" s="58"/>
      <c r="E12" s="58"/>
      <c r="F12" s="58"/>
      <c r="G12" s="58"/>
      <c r="H12" s="58"/>
      <c r="I12" s="58"/>
      <c r="J12" s="58"/>
      <c r="K12" s="58"/>
      <c r="L12" s="58"/>
      <c r="M12" s="58"/>
    </row>
    <row r="13" spans="2:14" ht="16.149999999999999" thickTop="1" thickBot="1">
      <c r="B13" s="224" t="s">
        <v>60</v>
      </c>
      <c r="C13" s="68">
        <f>'VOLUNTEER COUNT'!C14</f>
        <v>0</v>
      </c>
      <c r="D13" s="58"/>
      <c r="E13" s="223" t="s">
        <v>440</v>
      </c>
      <c r="F13" s="214">
        <f>PRICE!C13</f>
        <v>0</v>
      </c>
      <c r="G13" s="58"/>
      <c r="H13" s="223" t="s">
        <v>371</v>
      </c>
      <c r="I13" s="214">
        <f>PRICE!C15</f>
        <v>0</v>
      </c>
      <c r="J13" s="58"/>
      <c r="K13" s="58"/>
      <c r="L13" s="58"/>
      <c r="M13" s="58"/>
    </row>
    <row r="14" spans="2:14" ht="16.149999999999999" thickTop="1" thickBot="1">
      <c r="B14" s="226"/>
      <c r="C14" s="74"/>
      <c r="D14" s="74"/>
      <c r="E14" s="74"/>
      <c r="F14" s="74"/>
      <c r="G14" s="74"/>
      <c r="H14" s="74"/>
      <c r="I14" s="74"/>
      <c r="J14" s="74"/>
      <c r="K14" s="74"/>
      <c r="L14" s="74"/>
      <c r="M14" s="58"/>
    </row>
    <row r="15" spans="2:14" ht="14.65" thickBot="1">
      <c r="B15" s="504" t="s">
        <v>1</v>
      </c>
      <c r="C15" s="505"/>
      <c r="D15" s="75"/>
      <c r="E15" s="504" t="s">
        <v>4</v>
      </c>
      <c r="F15" s="505"/>
      <c r="G15" s="75"/>
      <c r="H15" s="506" t="s">
        <v>242</v>
      </c>
      <c r="I15" s="507"/>
      <c r="J15" s="75"/>
      <c r="K15" s="504" t="s">
        <v>17</v>
      </c>
      <c r="L15" s="505"/>
    </row>
    <row r="16" spans="2:14" ht="14.65" thickBot="1">
      <c r="B16" s="233" t="s">
        <v>2</v>
      </c>
      <c r="C16" s="234" t="s">
        <v>3</v>
      </c>
      <c r="D16" s="75"/>
      <c r="E16" s="233" t="s">
        <v>2</v>
      </c>
      <c r="F16" s="234" t="s">
        <v>3</v>
      </c>
      <c r="G16" s="75"/>
      <c r="H16" s="69" t="s">
        <v>2</v>
      </c>
      <c r="I16" s="70" t="s">
        <v>3</v>
      </c>
      <c r="J16" s="75"/>
      <c r="K16" s="233" t="s">
        <v>2</v>
      </c>
      <c r="L16" s="234" t="s">
        <v>3</v>
      </c>
    </row>
    <row r="17" spans="2:16" ht="15" thickTop="1" thickBot="1">
      <c r="B17" s="16" t="s">
        <v>459</v>
      </c>
      <c r="C17" s="50"/>
      <c r="D17" s="75"/>
      <c r="E17" s="16" t="s">
        <v>460</v>
      </c>
      <c r="F17" s="50"/>
      <c r="G17" s="75"/>
      <c r="H17" s="71" t="s">
        <v>18</v>
      </c>
      <c r="I17" s="73"/>
      <c r="J17" s="75"/>
      <c r="K17" s="16" t="s">
        <v>56</v>
      </c>
      <c r="L17" s="50"/>
      <c r="N17" s="503" t="s">
        <v>466</v>
      </c>
      <c r="O17" s="503"/>
      <c r="P17" s="503"/>
    </row>
    <row r="18" spans="2:16" ht="15" thickTop="1" thickBot="1">
      <c r="B18" s="16" t="s">
        <v>55</v>
      </c>
      <c r="C18" s="50"/>
      <c r="D18" s="75"/>
      <c r="E18" s="16" t="s">
        <v>202</v>
      </c>
      <c r="F18" s="50"/>
      <c r="G18" s="75"/>
      <c r="H18" s="16" t="s">
        <v>243</v>
      </c>
      <c r="I18" s="50"/>
      <c r="J18" s="75"/>
      <c r="K18" s="16" t="s">
        <v>266</v>
      </c>
      <c r="L18" s="50"/>
      <c r="N18" s="503"/>
      <c r="O18" s="503"/>
      <c r="P18" s="503"/>
    </row>
    <row r="19" spans="2:16" ht="14.65" thickTop="1">
      <c r="B19" s="16" t="s">
        <v>604</v>
      </c>
      <c r="C19" s="50"/>
      <c r="D19" s="20"/>
      <c r="E19" s="45" t="s">
        <v>232</v>
      </c>
      <c r="F19" s="50"/>
      <c r="G19" s="20"/>
      <c r="H19" s="16" t="s">
        <v>462</v>
      </c>
      <c r="I19" s="50"/>
      <c r="J19" s="20"/>
      <c r="K19" s="16" t="s">
        <v>300</v>
      </c>
      <c r="L19" s="50"/>
    </row>
    <row r="20" spans="2:16">
      <c r="B20" s="16" t="s">
        <v>175</v>
      </c>
      <c r="C20" s="50"/>
      <c r="D20" s="20"/>
      <c r="E20" s="16" t="s">
        <v>349</v>
      </c>
      <c r="F20" s="50"/>
      <c r="G20" s="20"/>
      <c r="H20" s="16" t="s">
        <v>463</v>
      </c>
      <c r="I20" s="50"/>
      <c r="J20" s="20"/>
      <c r="K20" s="16" t="s">
        <v>311</v>
      </c>
      <c r="L20" s="50"/>
    </row>
    <row r="21" spans="2:16">
      <c r="B21" s="45" t="s">
        <v>461</v>
      </c>
      <c r="C21" s="50"/>
      <c r="E21" s="16" t="s">
        <v>464</v>
      </c>
      <c r="F21" s="50"/>
      <c r="H21" s="16" t="s">
        <v>465</v>
      </c>
      <c r="I21" s="50"/>
      <c r="K21" s="16" t="s">
        <v>328</v>
      </c>
      <c r="L21" s="50"/>
    </row>
    <row r="22" spans="2:16">
      <c r="B22" s="45" t="s">
        <v>209</v>
      </c>
      <c r="C22" s="50"/>
      <c r="E22" s="16" t="s">
        <v>510</v>
      </c>
      <c r="F22" s="50"/>
      <c r="K22" s="16" t="s">
        <v>605</v>
      </c>
      <c r="L22" s="50"/>
    </row>
    <row r="23" spans="2:16">
      <c r="B23" s="45" t="s">
        <v>290</v>
      </c>
      <c r="C23" s="50"/>
      <c r="K23" s="16" t="s">
        <v>425</v>
      </c>
      <c r="L23" s="50"/>
    </row>
    <row r="24" spans="2:16">
      <c r="B24" s="45" t="s">
        <v>609</v>
      </c>
      <c r="C24" s="50"/>
      <c r="K24" s="16" t="s">
        <v>473</v>
      </c>
      <c r="L24" s="50"/>
    </row>
    <row r="25" spans="2:16">
      <c r="B25" s="45" t="s">
        <v>530</v>
      </c>
      <c r="C25" s="50"/>
      <c r="E25" s="26"/>
      <c r="K25" s="16" t="s">
        <v>499</v>
      </c>
      <c r="L25" s="50"/>
    </row>
    <row r="26" spans="2:16">
      <c r="B26" s="45" t="s">
        <v>546</v>
      </c>
      <c r="C26" s="50"/>
      <c r="K26" s="16" t="s">
        <v>562</v>
      </c>
      <c r="L26" s="50"/>
    </row>
    <row r="27" spans="2:16" ht="14.65" thickBot="1">
      <c r="B27" s="45" t="s">
        <v>561</v>
      </c>
      <c r="C27" s="50"/>
      <c r="K27" s="376" t="s">
        <v>617</v>
      </c>
      <c r="L27" s="181"/>
    </row>
    <row r="28" spans="2:16">
      <c r="B28" s="45" t="s">
        <v>616</v>
      </c>
      <c r="C28" s="50"/>
    </row>
  </sheetData>
  <mergeCells count="6">
    <mergeCell ref="B8:N8"/>
    <mergeCell ref="N17:P18"/>
    <mergeCell ref="B15:C15"/>
    <mergeCell ref="E15:F15"/>
    <mergeCell ref="H15:I15"/>
    <mergeCell ref="K15:L15"/>
  </mergeCells>
  <phoneticPr fontId="39" type="noConversion"/>
  <pageMargins left="0.7" right="0.7" top="0.75" bottom="0.75" header="0.3" footer="0.3"/>
  <pageSetup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9933"/>
  </sheetPr>
  <dimension ref="B7:X30"/>
  <sheetViews>
    <sheetView topLeftCell="D7" zoomScale="55" zoomScaleNormal="55" workbookViewId="0">
      <selection activeCell="N32" sqref="N32"/>
    </sheetView>
  </sheetViews>
  <sheetFormatPr defaultRowHeight="14.25"/>
  <cols>
    <col min="1" max="1" width="4" customWidth="1"/>
    <col min="2" max="2" width="27.33203125" customWidth="1"/>
    <col min="3" max="3" width="22.73046875" customWidth="1"/>
    <col min="4" max="4" width="24.265625" bestFit="1" customWidth="1"/>
    <col min="5" max="5" width="15.796875" bestFit="1" customWidth="1"/>
    <col min="6" max="6" width="22.73046875" customWidth="1"/>
    <col min="7" max="7" width="10.59765625" bestFit="1" customWidth="1"/>
    <col min="8" max="8" width="27.59765625" customWidth="1"/>
    <col min="9" max="9" width="18.73046875" bestFit="1" customWidth="1"/>
    <col min="10" max="10" width="24.265625" bestFit="1" customWidth="1"/>
    <col min="11" max="11" width="15.796875" bestFit="1" customWidth="1"/>
    <col min="12" max="12" width="24.73046875" customWidth="1"/>
    <col min="14" max="14" width="32" bestFit="1" customWidth="1"/>
    <col min="15" max="15" width="18.73046875" bestFit="1" customWidth="1"/>
    <col min="16" max="16" width="24.265625" bestFit="1" customWidth="1"/>
    <col min="17" max="17" width="15.796875" bestFit="1" customWidth="1"/>
    <col min="18" max="18" width="19.265625" bestFit="1" customWidth="1"/>
    <col min="19" max="19" width="5.796875" customWidth="1"/>
    <col min="20" max="20" width="24.73046875" customWidth="1"/>
    <col min="21" max="21" width="18.73046875" bestFit="1" customWidth="1"/>
    <col min="22" max="22" width="24.265625" bestFit="1" customWidth="1"/>
    <col min="23" max="23" width="15.796875" bestFit="1" customWidth="1"/>
    <col min="24" max="24" width="19.265625" bestFit="1" customWidth="1"/>
  </cols>
  <sheetData>
    <row r="7" spans="2:24" ht="14.65" thickBot="1"/>
    <row r="8" spans="2:24" ht="21.4" thickTop="1" thickBot="1">
      <c r="B8" s="514" t="s">
        <v>230</v>
      </c>
      <c r="C8" s="515"/>
      <c r="D8" s="515"/>
      <c r="E8" s="515"/>
      <c r="F8" s="515"/>
      <c r="G8" s="515"/>
      <c r="H8" s="515"/>
      <c r="I8" s="516"/>
      <c r="J8" s="158"/>
      <c r="K8" s="158"/>
      <c r="L8" s="158"/>
      <c r="M8" s="158"/>
      <c r="N8" s="158"/>
    </row>
    <row r="9" spans="2:24" ht="14.65" thickTop="1"/>
    <row r="10" spans="2:24" ht="17.649999999999999">
      <c r="B10" s="373" t="s">
        <v>85</v>
      </c>
      <c r="C10" s="374" t="s">
        <v>93</v>
      </c>
      <c r="D10" s="58"/>
      <c r="E10" s="58"/>
      <c r="F10" s="58"/>
      <c r="G10" s="58"/>
      <c r="H10" s="58"/>
      <c r="I10" s="58"/>
      <c r="J10" s="58"/>
      <c r="K10" s="58"/>
      <c r="L10" s="58"/>
      <c r="M10" s="58"/>
    </row>
    <row r="11" spans="2:24" ht="15.4">
      <c r="B11" s="58"/>
      <c r="C11" s="58"/>
      <c r="D11" s="58"/>
      <c r="E11" s="58"/>
      <c r="F11" s="58"/>
      <c r="G11" s="58"/>
      <c r="H11" s="58"/>
      <c r="I11" s="58"/>
      <c r="J11" s="58"/>
      <c r="K11" s="58"/>
      <c r="L11" s="58"/>
      <c r="M11" s="58"/>
    </row>
    <row r="12" spans="2:24" ht="17.649999999999999">
      <c r="B12" s="373" t="s">
        <v>94</v>
      </c>
      <c r="C12" s="374" t="s">
        <v>612</v>
      </c>
      <c r="D12" s="58"/>
      <c r="E12" s="58"/>
      <c r="F12" s="58"/>
      <c r="G12" s="58"/>
      <c r="H12" s="58"/>
      <c r="I12" s="58"/>
      <c r="J12" s="58"/>
      <c r="K12" s="58"/>
      <c r="L12" s="58"/>
      <c r="M12" s="58"/>
    </row>
    <row r="13" spans="2:24" ht="15.75" thickBot="1">
      <c r="B13" s="58"/>
      <c r="C13" s="58"/>
      <c r="D13" s="58"/>
      <c r="E13" s="58"/>
      <c r="F13" s="58"/>
      <c r="G13" s="58"/>
      <c r="H13" s="58"/>
      <c r="I13" s="58"/>
      <c r="J13" s="58"/>
      <c r="K13" s="58"/>
      <c r="L13" s="58"/>
      <c r="M13" s="58"/>
    </row>
    <row r="14" spans="2:24" ht="16.149999999999999" thickTop="1" thickBot="1">
      <c r="B14" s="222" t="s">
        <v>60</v>
      </c>
      <c r="C14" s="68">
        <f>SUM('VOLUNTEER COUNT'!F19:F30,'VOLUNTEER COUNT'!L19:L24,'VOLUNTEER COUNT'!R19:R23,X19:X29)</f>
        <v>0</v>
      </c>
    </row>
    <row r="15" spans="2:24" ht="15.75" thickTop="1">
      <c r="D15" s="161" t="s">
        <v>234</v>
      </c>
      <c r="E15" s="162" t="s">
        <v>235</v>
      </c>
      <c r="F15" s="160">
        <v>8</v>
      </c>
      <c r="G15" s="58"/>
      <c r="H15" s="58"/>
      <c r="I15" s="58"/>
      <c r="J15" s="58"/>
      <c r="K15" s="58"/>
      <c r="L15" s="58"/>
      <c r="M15" s="58"/>
    </row>
    <row r="16" spans="2:24" ht="14.65" thickBot="1">
      <c r="D16" s="163" t="s">
        <v>241</v>
      </c>
      <c r="E16" s="164" t="s">
        <v>236</v>
      </c>
      <c r="F16" s="165" t="s">
        <v>237</v>
      </c>
      <c r="J16" s="163" t="s">
        <v>241</v>
      </c>
      <c r="K16" s="164" t="s">
        <v>236</v>
      </c>
      <c r="L16" s="165" t="s">
        <v>237</v>
      </c>
      <c r="P16" s="163" t="s">
        <v>241</v>
      </c>
      <c r="Q16" s="164" t="s">
        <v>236</v>
      </c>
      <c r="R16" s="165" t="s">
        <v>237</v>
      </c>
      <c r="V16" s="163" t="s">
        <v>241</v>
      </c>
      <c r="W16" s="164" t="s">
        <v>236</v>
      </c>
      <c r="X16" s="165" t="s">
        <v>237</v>
      </c>
    </row>
    <row r="17" spans="2:24" ht="21" thickBot="1">
      <c r="B17" s="511" t="s">
        <v>1</v>
      </c>
      <c r="C17" s="512"/>
      <c r="D17" s="512"/>
      <c r="E17" s="512"/>
      <c r="F17" s="513"/>
      <c r="H17" s="511" t="s">
        <v>4</v>
      </c>
      <c r="I17" s="512"/>
      <c r="J17" s="512"/>
      <c r="K17" s="512"/>
      <c r="L17" s="513"/>
      <c r="N17" s="508" t="s">
        <v>242</v>
      </c>
      <c r="O17" s="509"/>
      <c r="P17" s="509"/>
      <c r="Q17" s="509"/>
      <c r="R17" s="510"/>
      <c r="T17" s="511" t="s">
        <v>17</v>
      </c>
      <c r="U17" s="512"/>
      <c r="V17" s="512"/>
      <c r="W17" s="512"/>
      <c r="X17" s="513"/>
    </row>
    <row r="18" spans="2:24" s="196" customFormat="1" ht="26.65" thickBot="1">
      <c r="B18" s="230" t="s">
        <v>2</v>
      </c>
      <c r="C18" s="197" t="s">
        <v>63</v>
      </c>
      <c r="D18" s="197" t="s">
        <v>61</v>
      </c>
      <c r="E18" s="197" t="s">
        <v>233</v>
      </c>
      <c r="F18" s="231" t="s">
        <v>62</v>
      </c>
      <c r="H18" s="230" t="s">
        <v>2</v>
      </c>
      <c r="I18" s="197" t="s">
        <v>63</v>
      </c>
      <c r="J18" s="197" t="s">
        <v>61</v>
      </c>
      <c r="K18" s="197" t="s">
        <v>233</v>
      </c>
      <c r="L18" s="231" t="s">
        <v>62</v>
      </c>
      <c r="N18" s="192" t="s">
        <v>2</v>
      </c>
      <c r="O18" s="193" t="s">
        <v>63</v>
      </c>
      <c r="P18" s="194" t="s">
        <v>61</v>
      </c>
      <c r="Q18" s="194" t="s">
        <v>233</v>
      </c>
      <c r="R18" s="195" t="s">
        <v>62</v>
      </c>
      <c r="T18" s="230" t="s">
        <v>2</v>
      </c>
      <c r="U18" s="197" t="s">
        <v>63</v>
      </c>
      <c r="V18" s="197" t="s">
        <v>61</v>
      </c>
      <c r="W18" s="197" t="s">
        <v>233</v>
      </c>
      <c r="X18" s="231" t="s">
        <v>62</v>
      </c>
    </row>
    <row r="19" spans="2:24">
      <c r="B19" s="16" t="s">
        <v>0</v>
      </c>
      <c r="C19" s="88">
        <v>5</v>
      </c>
      <c r="D19" s="84">
        <f>'PROJECT SELECTION'!C17*'VOLUNTEER COUNT'!C19</f>
        <v>0</v>
      </c>
      <c r="E19" s="51"/>
      <c r="F19" s="83">
        <f t="shared" ref="F19:F24" si="0">D19+E19</f>
        <v>0</v>
      </c>
      <c r="H19" s="16" t="s">
        <v>445</v>
      </c>
      <c r="I19" s="88">
        <v>2</v>
      </c>
      <c r="J19" s="84">
        <f>'PROJECT SELECTION'!F17*'VOLUNTEER COUNT'!I19</f>
        <v>0</v>
      </c>
      <c r="K19" s="51"/>
      <c r="L19" s="83">
        <f t="shared" ref="L19:L24" si="1">J19+K19</f>
        <v>0</v>
      </c>
      <c r="N19" s="78" t="s">
        <v>18</v>
      </c>
      <c r="O19" s="87">
        <v>12</v>
      </c>
      <c r="P19" s="85">
        <f>'PROJECT SELECTION'!I17*'VOLUNTEER COUNT'!O19</f>
        <v>0</v>
      </c>
      <c r="Q19" s="72"/>
      <c r="R19" s="82">
        <f t="shared" ref="R19:R23" si="2">P19+Q19</f>
        <v>0</v>
      </c>
      <c r="T19" s="16" t="s">
        <v>56</v>
      </c>
      <c r="U19" s="88">
        <v>2</v>
      </c>
      <c r="V19" s="84">
        <f>'PROJECT SELECTION'!L17*'VOLUNTEER COUNT'!U19</f>
        <v>0</v>
      </c>
      <c r="W19" s="51"/>
      <c r="X19" s="83">
        <f t="shared" ref="X19:X22" si="3">V19+W19</f>
        <v>0</v>
      </c>
    </row>
    <row r="20" spans="2:24">
      <c r="B20" s="16" t="s">
        <v>55</v>
      </c>
      <c r="C20" s="88">
        <v>3</v>
      </c>
      <c r="D20" s="84">
        <f>'PROJECT SELECTION'!C18*'VOLUNTEER COUNT'!C20</f>
        <v>0</v>
      </c>
      <c r="E20" s="51"/>
      <c r="F20" s="83">
        <f>D20+E20</f>
        <v>0</v>
      </c>
      <c r="H20" s="16" t="s">
        <v>202</v>
      </c>
      <c r="I20" s="88">
        <v>2</v>
      </c>
      <c r="J20" s="84">
        <f>'PROJECT SELECTION'!F18*'VOLUNTEER COUNT'!I20</f>
        <v>0</v>
      </c>
      <c r="K20" s="51"/>
      <c r="L20" s="83">
        <f t="shared" si="1"/>
        <v>0</v>
      </c>
      <c r="N20" s="21" t="s">
        <v>243</v>
      </c>
      <c r="O20" s="167">
        <v>6</v>
      </c>
      <c r="P20" s="114">
        <f>'PROJECT SELECTION'!I18*'VOLUNTEER COUNT'!O20</f>
        <v>0</v>
      </c>
      <c r="Q20" s="168"/>
      <c r="R20" s="169">
        <f t="shared" si="2"/>
        <v>0</v>
      </c>
      <c r="T20" s="16" t="s">
        <v>266</v>
      </c>
      <c r="U20" s="174">
        <v>3</v>
      </c>
      <c r="V20" s="114">
        <f>'PROJECT SELECTION'!L18*'VOLUNTEER COUNT'!U20</f>
        <v>0</v>
      </c>
      <c r="W20" s="51"/>
      <c r="X20" s="83">
        <f t="shared" si="3"/>
        <v>0</v>
      </c>
    </row>
    <row r="21" spans="2:24">
      <c r="B21" s="16" t="s">
        <v>604</v>
      </c>
      <c r="C21" s="88">
        <v>4</v>
      </c>
      <c r="D21" s="84">
        <f>'PROJECT SELECTION'!C19*'VOLUNTEER COUNT'!C21</f>
        <v>0</v>
      </c>
      <c r="E21" s="51"/>
      <c r="F21" s="83">
        <f t="shared" si="0"/>
        <v>0</v>
      </c>
      <c r="H21" s="45" t="s">
        <v>232</v>
      </c>
      <c r="I21" s="88">
        <v>2</v>
      </c>
      <c r="J21" s="84">
        <f>'PROJECT SELECTION'!F19*'VOLUNTEER COUNT'!I21</f>
        <v>0</v>
      </c>
      <c r="K21" s="51"/>
      <c r="L21" s="83">
        <f t="shared" si="1"/>
        <v>0</v>
      </c>
      <c r="N21" s="21" t="s">
        <v>248</v>
      </c>
      <c r="O21" s="167">
        <v>24</v>
      </c>
      <c r="P21" s="114">
        <f>'PROJECT SELECTION'!I19*'VOLUNTEER COUNT'!O21</f>
        <v>0</v>
      </c>
      <c r="Q21" s="168"/>
      <c r="R21" s="169">
        <f t="shared" si="2"/>
        <v>0</v>
      </c>
      <c r="T21" s="16" t="s">
        <v>300</v>
      </c>
      <c r="U21" s="174">
        <v>10</v>
      </c>
      <c r="V21" s="114">
        <f>'PROJECT SELECTION'!L19*'VOLUNTEER COUNT'!U21</f>
        <v>0</v>
      </c>
      <c r="W21" s="51"/>
      <c r="X21" s="83">
        <f t="shared" si="3"/>
        <v>0</v>
      </c>
    </row>
    <row r="22" spans="2:24">
      <c r="B22" s="16" t="s">
        <v>175</v>
      </c>
      <c r="C22" s="111">
        <v>2</v>
      </c>
      <c r="D22" s="84">
        <f>'PROJECT SELECTION'!C20*'VOLUNTEER COUNT'!C22</f>
        <v>0</v>
      </c>
      <c r="E22" s="51"/>
      <c r="F22" s="83">
        <f t="shared" si="0"/>
        <v>0</v>
      </c>
      <c r="H22" s="207" t="s">
        <v>288</v>
      </c>
      <c r="I22" s="88">
        <v>3</v>
      </c>
      <c r="J22" s="84">
        <f>'PROJECT SELECTION'!F20*'VOLUNTEER COUNT'!I22</f>
        <v>0</v>
      </c>
      <c r="K22" s="51"/>
      <c r="L22" s="83">
        <f t="shared" si="1"/>
        <v>0</v>
      </c>
      <c r="N22" s="21" t="s">
        <v>324</v>
      </c>
      <c r="O22" s="167">
        <v>5</v>
      </c>
      <c r="P22" s="114">
        <f>'PROJECT SELECTION'!I20*'VOLUNTEER COUNT'!O22</f>
        <v>0</v>
      </c>
      <c r="Q22" s="168"/>
      <c r="R22" s="169">
        <f t="shared" si="2"/>
        <v>0</v>
      </c>
      <c r="T22" s="16" t="s">
        <v>311</v>
      </c>
      <c r="U22" s="174">
        <v>3</v>
      </c>
      <c r="V22" s="114">
        <f>'PROJECT SELECTION'!L20*'VOLUNTEER COUNT'!U22</f>
        <v>0</v>
      </c>
      <c r="W22" s="51"/>
      <c r="X22" s="83">
        <f t="shared" si="3"/>
        <v>0</v>
      </c>
    </row>
    <row r="23" spans="2:24">
      <c r="B23" s="45" t="s">
        <v>189</v>
      </c>
      <c r="C23" s="88">
        <v>4</v>
      </c>
      <c r="D23" s="84">
        <f>'PROJECT SELECTION'!C21*'VOLUNTEER COUNT'!C23</f>
        <v>0</v>
      </c>
      <c r="E23" s="51"/>
      <c r="F23" s="83">
        <f t="shared" si="0"/>
        <v>0</v>
      </c>
      <c r="H23" s="207" t="s">
        <v>362</v>
      </c>
      <c r="I23" s="88">
        <v>2</v>
      </c>
      <c r="J23" s="84">
        <f>'PROJECT SELECTION'!F21*'VOLUNTEER COUNT'!I23</f>
        <v>0</v>
      </c>
      <c r="K23" s="51"/>
      <c r="L23" s="83">
        <f t="shared" si="1"/>
        <v>0</v>
      </c>
      <c r="N23" s="21" t="s">
        <v>374</v>
      </c>
      <c r="O23" s="167">
        <v>12</v>
      </c>
      <c r="P23" s="114">
        <f>'PROJECT SELECTION'!I21*'VOLUNTEER COUNT'!O23</f>
        <v>0</v>
      </c>
      <c r="Q23" s="168"/>
      <c r="R23" s="169">
        <f t="shared" si="2"/>
        <v>0</v>
      </c>
      <c r="T23" s="16" t="s">
        <v>328</v>
      </c>
      <c r="U23" s="174">
        <v>3</v>
      </c>
      <c r="V23" s="114">
        <f>'PROJECT SELECTION'!L21*'VOLUNTEER COUNT'!U23</f>
        <v>0</v>
      </c>
      <c r="W23" s="51"/>
      <c r="X23" s="83">
        <f t="shared" ref="X23" si="4">V23+W23</f>
        <v>0</v>
      </c>
    </row>
    <row r="24" spans="2:24">
      <c r="B24" s="45" t="s">
        <v>209</v>
      </c>
      <c r="C24" s="88">
        <v>4</v>
      </c>
      <c r="D24" s="84">
        <f>'PROJECT SELECTION'!C22*'VOLUNTEER COUNT'!C24</f>
        <v>0</v>
      </c>
      <c r="E24" s="51"/>
      <c r="F24" s="83">
        <f t="shared" si="0"/>
        <v>0</v>
      </c>
      <c r="H24" s="207" t="s">
        <v>510</v>
      </c>
      <c r="I24" s="88">
        <v>3</v>
      </c>
      <c r="J24" s="84">
        <f>'PROJECT SELECTION'!F22*'VOLUNTEER COUNT'!I24</f>
        <v>0</v>
      </c>
      <c r="K24" s="51"/>
      <c r="L24" s="83">
        <f t="shared" si="1"/>
        <v>0</v>
      </c>
      <c r="T24" s="16" t="s">
        <v>405</v>
      </c>
      <c r="U24" s="174">
        <v>3</v>
      </c>
      <c r="V24" s="114">
        <f>'PROJECT SELECTION'!L22*'VOLUNTEER COUNT'!U24</f>
        <v>0</v>
      </c>
      <c r="W24" s="51"/>
      <c r="X24" s="83">
        <f t="shared" ref="X24" si="5">V24+W24</f>
        <v>0</v>
      </c>
    </row>
    <row r="25" spans="2:24">
      <c r="B25" s="45" t="s">
        <v>290</v>
      </c>
      <c r="C25" s="88">
        <v>2</v>
      </c>
      <c r="D25" s="84">
        <f>'PROJECT SELECTION'!C23*'VOLUNTEER COUNT'!C25</f>
        <v>0</v>
      </c>
      <c r="E25" s="51"/>
      <c r="F25" s="83">
        <f t="shared" ref="F25" si="6">D25+E25</f>
        <v>0</v>
      </c>
      <c r="T25" s="16" t="s">
        <v>425</v>
      </c>
      <c r="U25" s="174">
        <v>2</v>
      </c>
      <c r="V25" s="114">
        <f>'PROJECT SELECTION'!L23*'VOLUNTEER COUNT'!U25</f>
        <v>0</v>
      </c>
      <c r="W25" s="51"/>
      <c r="X25" s="83">
        <f t="shared" ref="X25" si="7">V25+W25</f>
        <v>0</v>
      </c>
    </row>
    <row r="26" spans="2:24">
      <c r="B26" s="45" t="s">
        <v>343</v>
      </c>
      <c r="C26" s="88">
        <v>4</v>
      </c>
      <c r="D26" s="84">
        <f>'PROJECT SELECTION'!C24*'VOLUNTEER COUNT'!C26</f>
        <v>0</v>
      </c>
      <c r="E26" s="51"/>
      <c r="F26" s="83">
        <f t="shared" ref="F26" si="8">D26+E26</f>
        <v>0</v>
      </c>
      <c r="T26" s="16" t="s">
        <v>473</v>
      </c>
      <c r="U26" s="174">
        <v>2</v>
      </c>
      <c r="V26" s="114">
        <f>'PROJECT SELECTION'!L24*'VOLUNTEER COUNT'!U26</f>
        <v>0</v>
      </c>
      <c r="W26" s="51"/>
      <c r="X26" s="83">
        <f t="shared" ref="X26" si="9">V26+W26</f>
        <v>0</v>
      </c>
    </row>
    <row r="27" spans="2:24">
      <c r="B27" s="45" t="s">
        <v>530</v>
      </c>
      <c r="C27" s="88">
        <v>2</v>
      </c>
      <c r="D27" s="84">
        <f>'PROJECT SELECTION'!C25*'VOLUNTEER COUNT'!C27</f>
        <v>0</v>
      </c>
      <c r="E27" s="51"/>
      <c r="F27" s="83">
        <f t="shared" ref="F27" si="10">D27+E27</f>
        <v>0</v>
      </c>
      <c r="T27" s="16" t="s">
        <v>499</v>
      </c>
      <c r="U27" s="174">
        <v>2</v>
      </c>
      <c r="V27" s="114">
        <f>'PROJECT SELECTION'!L25*'VOLUNTEER COUNT'!U27</f>
        <v>0</v>
      </c>
      <c r="W27" s="51"/>
      <c r="X27" s="83">
        <f t="shared" ref="X27" si="11">V27+W27</f>
        <v>0</v>
      </c>
    </row>
    <row r="28" spans="2:24">
      <c r="B28" s="45" t="s">
        <v>546</v>
      </c>
      <c r="C28" s="88">
        <v>3</v>
      </c>
      <c r="D28" s="84">
        <f>'PROJECT SELECTION'!C26*'VOLUNTEER COUNT'!C28</f>
        <v>0</v>
      </c>
      <c r="E28" s="51"/>
      <c r="F28" s="83">
        <f t="shared" ref="F28" si="12">D28+E28</f>
        <v>0</v>
      </c>
      <c r="T28" s="16" t="s">
        <v>562</v>
      </c>
      <c r="U28" s="174">
        <v>6</v>
      </c>
      <c r="V28" s="114">
        <f>'PROJECT SELECTION'!L26*'VOLUNTEER COUNT'!U28</f>
        <v>0</v>
      </c>
      <c r="W28" s="51"/>
      <c r="X28" s="83">
        <f t="shared" ref="X28" si="13">V28+W28</f>
        <v>0</v>
      </c>
    </row>
    <row r="29" spans="2:24" ht="14.65" thickBot="1">
      <c r="B29" s="45" t="s">
        <v>561</v>
      </c>
      <c r="C29" s="88">
        <v>4</v>
      </c>
      <c r="D29" s="84">
        <f>'PROJECT SELECTION'!C27*'VOLUNTEER COUNT'!C29</f>
        <v>0</v>
      </c>
      <c r="E29" s="51"/>
      <c r="F29" s="83">
        <f t="shared" ref="F29" si="14">D29+E29</f>
        <v>0</v>
      </c>
      <c r="T29" s="376" t="s">
        <v>642</v>
      </c>
      <c r="U29" s="380">
        <v>2</v>
      </c>
      <c r="V29" s="102">
        <f>'PROJECT SELECTION'!L27*'VOLUNTEER COUNT'!U29</f>
        <v>0</v>
      </c>
      <c r="W29" s="381"/>
      <c r="X29" s="382">
        <f t="shared" ref="X29" si="15">V29+W29</f>
        <v>0</v>
      </c>
    </row>
    <row r="30" spans="2:24">
      <c r="B30" s="16" t="s">
        <v>616</v>
      </c>
      <c r="C30" s="88">
        <v>4</v>
      </c>
      <c r="D30" s="84">
        <f>'PROJECT SELECTION'!C28*'VOLUNTEER COUNT'!C30</f>
        <v>0</v>
      </c>
      <c r="E30" s="51"/>
      <c r="F30" s="83">
        <f t="shared" ref="F30" si="16">D30+E30</f>
        <v>0</v>
      </c>
    </row>
  </sheetData>
  <mergeCells count="5">
    <mergeCell ref="N17:R17"/>
    <mergeCell ref="H17:L17"/>
    <mergeCell ref="B17:F17"/>
    <mergeCell ref="B8:I8"/>
    <mergeCell ref="T17:X17"/>
  </mergeCells>
  <phoneticPr fontId="39"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A7:AE215"/>
  <sheetViews>
    <sheetView topLeftCell="K19" zoomScale="55" zoomScaleNormal="55" workbookViewId="0">
      <selection activeCell="AB133" sqref="AB133"/>
    </sheetView>
  </sheetViews>
  <sheetFormatPr defaultColWidth="9.06640625" defaultRowHeight="12.75"/>
  <cols>
    <col min="1" max="1" width="9.06640625" style="23"/>
    <col min="2" max="2" width="7.06640625" style="23" customWidth="1"/>
    <col min="3" max="3" width="31.59765625" style="23" customWidth="1"/>
    <col min="4" max="4" width="13.265625" style="23" bestFit="1" customWidth="1"/>
    <col min="5" max="5" width="16.73046875" style="23" customWidth="1"/>
    <col min="6" max="6" width="15.796875" style="23" bestFit="1" customWidth="1"/>
    <col min="7" max="7" width="8.33203125" style="23" bestFit="1" customWidth="1"/>
    <col min="8" max="8" width="8.33203125" style="235" customWidth="1"/>
    <col min="9" max="9" width="8.59765625" style="23" customWidth="1"/>
    <col min="10" max="10" width="50.265625" style="23" bestFit="1" customWidth="1"/>
    <col min="11" max="11" width="13.265625" style="23" bestFit="1" customWidth="1"/>
    <col min="12" max="12" width="17.59765625" style="23" customWidth="1"/>
    <col min="13" max="13" width="15.796875" style="23" bestFit="1" customWidth="1"/>
    <col min="14" max="14" width="8.33203125" style="23" bestFit="1" customWidth="1"/>
    <col min="15" max="15" width="8.33203125" style="235" customWidth="1"/>
    <col min="16" max="16" width="6.796875" style="23" customWidth="1"/>
    <col min="17" max="17" width="29.265625" style="23" bestFit="1" customWidth="1"/>
    <col min="18" max="18" width="13.265625" style="23" bestFit="1" customWidth="1"/>
    <col min="19" max="19" width="17.33203125" style="23" customWidth="1"/>
    <col min="20" max="20" width="15.796875" style="23" bestFit="1" customWidth="1"/>
    <col min="21" max="21" width="5.33203125" style="23" bestFit="1" customWidth="1"/>
    <col min="22" max="22" width="5.33203125" style="235" customWidth="1"/>
    <col min="23" max="23" width="6.59765625" style="235" customWidth="1"/>
    <col min="24" max="24" width="60.73046875" style="23" bestFit="1" customWidth="1"/>
    <col min="25" max="25" width="13.265625" style="23" customWidth="1"/>
    <col min="26" max="26" width="16.796875" style="23" customWidth="1"/>
    <col min="27" max="27" width="15.796875" style="23" bestFit="1" customWidth="1"/>
    <col min="28" max="28" width="5.33203125" style="23" customWidth="1"/>
    <col min="29" max="16384" width="9.06640625" style="23"/>
  </cols>
  <sheetData>
    <row r="7" spans="2:29" ht="13.15" thickBot="1"/>
    <row r="8" spans="2:29" s="5" customFormat="1" ht="21.4" thickTop="1" thickBot="1">
      <c r="B8" s="126"/>
      <c r="C8" s="514" t="s">
        <v>230</v>
      </c>
      <c r="D8" s="515"/>
      <c r="E8" s="515"/>
      <c r="F8" s="515"/>
      <c r="G8" s="515"/>
      <c r="H8" s="515"/>
      <c r="I8" s="515"/>
      <c r="J8" s="515"/>
      <c r="K8" s="516"/>
      <c r="L8" s="23"/>
      <c r="M8" s="23"/>
      <c r="N8" s="23"/>
      <c r="O8" s="235"/>
      <c r="P8" s="23"/>
      <c r="Q8" s="23"/>
      <c r="R8" s="23"/>
      <c r="S8" s="23"/>
      <c r="T8" s="23"/>
      <c r="U8" s="23"/>
      <c r="V8" s="235"/>
      <c r="W8" s="235"/>
      <c r="X8" s="23"/>
      <c r="Y8" s="23"/>
      <c r="Z8" s="23"/>
      <c r="AA8" s="23"/>
      <c r="AB8" s="23"/>
      <c r="AC8" s="126"/>
    </row>
    <row r="9" spans="2:29" s="5" customFormat="1" ht="14.65" thickTop="1">
      <c r="B9" s="126"/>
      <c r="C9" s="320"/>
      <c r="D9" s="320"/>
      <c r="E9" s="320"/>
      <c r="F9" s="320"/>
      <c r="G9" s="320"/>
      <c r="H9" s="320"/>
      <c r="I9" s="320"/>
      <c r="J9" s="320"/>
      <c r="K9" s="320"/>
      <c r="L9" s="23"/>
      <c r="M9" s="23"/>
      <c r="N9" s="23"/>
      <c r="O9" s="235"/>
      <c r="P9" s="23"/>
      <c r="Q9" s="23"/>
      <c r="R9" s="23"/>
      <c r="S9" s="23"/>
      <c r="T9" s="23"/>
      <c r="U9" s="23"/>
      <c r="V9" s="235"/>
      <c r="W9" s="235"/>
      <c r="X9" s="23"/>
      <c r="Y9" s="23"/>
      <c r="Z9" s="23"/>
      <c r="AA9" s="23"/>
      <c r="AB9" s="23"/>
      <c r="AC9" s="126"/>
    </row>
    <row r="10" spans="2:29" s="5" customFormat="1" ht="15">
      <c r="B10" s="126"/>
      <c r="C10" s="65" t="s">
        <v>110</v>
      </c>
      <c r="D10" s="23"/>
      <c r="E10" s="23"/>
      <c r="F10" s="23"/>
      <c r="G10" s="23"/>
      <c r="H10" s="235"/>
      <c r="I10" s="23"/>
      <c r="J10" s="23"/>
      <c r="K10" s="23"/>
      <c r="L10" s="23"/>
      <c r="M10" s="23"/>
      <c r="N10" s="23"/>
      <c r="O10" s="235"/>
      <c r="P10" s="23"/>
      <c r="Q10" s="23"/>
      <c r="R10" s="23"/>
      <c r="S10" s="23"/>
      <c r="T10" s="23"/>
      <c r="U10" s="23"/>
      <c r="V10" s="235"/>
      <c r="W10" s="235"/>
      <c r="X10" s="23"/>
      <c r="Y10" s="23"/>
      <c r="Z10" s="23"/>
      <c r="AA10" s="23"/>
      <c r="AB10" s="23"/>
      <c r="AC10" s="126"/>
    </row>
    <row r="11" spans="2:29" s="5" customFormat="1" ht="15">
      <c r="B11" s="126"/>
      <c r="C11" s="66" t="s">
        <v>128</v>
      </c>
      <c r="D11" s="23"/>
      <c r="E11" s="23"/>
      <c r="F11" s="23"/>
      <c r="G11" s="23"/>
      <c r="H11" s="235"/>
      <c r="I11" s="23"/>
      <c r="J11" s="23"/>
      <c r="K11" s="23"/>
      <c r="L11" s="23"/>
      <c r="M11" s="23"/>
      <c r="N11" s="23"/>
      <c r="O11" s="235"/>
      <c r="P11" s="23"/>
      <c r="Q11" s="23"/>
      <c r="R11" s="23"/>
      <c r="S11" s="23"/>
      <c r="T11" s="23"/>
      <c r="U11" s="23"/>
      <c r="V11" s="235"/>
      <c r="W11" s="37"/>
      <c r="X11" s="23"/>
      <c r="Y11" s="23"/>
      <c r="Z11" s="23"/>
      <c r="AA11" s="23"/>
      <c r="AB11" s="23"/>
      <c r="AC11" s="126"/>
    </row>
    <row r="12" spans="2:29" s="5" customFormat="1" ht="14.65" thickBot="1">
      <c r="B12" s="126"/>
      <c r="C12" s="23"/>
      <c r="D12" s="23"/>
      <c r="E12" s="23"/>
      <c r="F12" s="23"/>
      <c r="G12" s="23"/>
      <c r="H12" s="235"/>
      <c r="I12" s="23"/>
      <c r="J12" s="23"/>
      <c r="K12" s="23"/>
      <c r="L12" s="23"/>
      <c r="M12" s="23"/>
      <c r="N12" s="23"/>
      <c r="O12" s="235"/>
      <c r="P12" s="23"/>
      <c r="Q12" s="23"/>
      <c r="R12" s="23"/>
      <c r="S12" s="23"/>
      <c r="T12" s="23"/>
      <c r="U12" s="23"/>
      <c r="V12" s="235"/>
      <c r="W12" s="37"/>
      <c r="X12" s="23"/>
      <c r="Y12" s="23"/>
      <c r="Z12" s="23"/>
      <c r="AA12" s="23"/>
      <c r="AB12" s="23"/>
      <c r="AC12" s="126"/>
    </row>
    <row r="13" spans="2:29" s="5" customFormat="1" ht="22.9" thickBot="1">
      <c r="B13" s="126"/>
      <c r="C13" s="519" t="s">
        <v>1</v>
      </c>
      <c r="D13" s="520"/>
      <c r="E13" s="520"/>
      <c r="F13" s="520"/>
      <c r="G13" s="521"/>
      <c r="H13" s="263"/>
      <c r="I13" s="40"/>
      <c r="J13" s="519" t="s">
        <v>4</v>
      </c>
      <c r="K13" s="520"/>
      <c r="L13" s="520"/>
      <c r="M13" s="520"/>
      <c r="N13" s="521"/>
      <c r="O13" s="263"/>
      <c r="P13" s="40"/>
      <c r="Q13" s="519" t="s">
        <v>242</v>
      </c>
      <c r="R13" s="520"/>
      <c r="S13" s="520"/>
      <c r="T13" s="520"/>
      <c r="U13" s="521"/>
      <c r="V13" s="263"/>
      <c r="W13" s="37"/>
      <c r="X13" s="519" t="s">
        <v>17</v>
      </c>
      <c r="Y13" s="520"/>
      <c r="Z13" s="520"/>
      <c r="AA13" s="520"/>
      <c r="AB13" s="521"/>
      <c r="AC13" s="126"/>
    </row>
    <row r="14" spans="2:29" ht="13.5" thickBot="1">
      <c r="B14" s="247"/>
      <c r="C14" s="238"/>
      <c r="D14" s="238"/>
      <c r="E14" s="321" t="s">
        <v>238</v>
      </c>
      <c r="F14" s="322" t="s">
        <v>236</v>
      </c>
      <c r="G14" s="323" t="s">
        <v>239</v>
      </c>
      <c r="H14" s="324"/>
      <c r="I14" s="247"/>
      <c r="J14" s="238"/>
      <c r="K14" s="238"/>
      <c r="L14" s="321" t="s">
        <v>238</v>
      </c>
      <c r="M14" s="322" t="s">
        <v>236</v>
      </c>
      <c r="N14" s="323" t="s">
        <v>239</v>
      </c>
      <c r="O14" s="325"/>
      <c r="P14" s="238"/>
      <c r="Q14" s="238"/>
      <c r="R14" s="238"/>
      <c r="S14" s="321" t="s">
        <v>238</v>
      </c>
      <c r="T14" s="322" t="s">
        <v>236</v>
      </c>
      <c r="U14" s="323" t="s">
        <v>239</v>
      </c>
      <c r="V14" s="325"/>
      <c r="W14" s="319"/>
      <c r="X14" s="238"/>
      <c r="Y14" s="238"/>
      <c r="Z14" s="321" t="s">
        <v>238</v>
      </c>
      <c r="AA14" s="322" t="s">
        <v>236</v>
      </c>
      <c r="AB14" s="323" t="s">
        <v>239</v>
      </c>
      <c r="AC14" s="242"/>
    </row>
    <row r="15" spans="2:29" ht="13.5" thickBot="1">
      <c r="B15" s="249"/>
      <c r="C15" s="506" t="s">
        <v>0</v>
      </c>
      <c r="D15" s="517"/>
      <c r="E15" s="517"/>
      <c r="F15" s="517"/>
      <c r="G15" s="507"/>
      <c r="H15" s="299"/>
      <c r="I15" s="260"/>
      <c r="J15" s="506" t="s">
        <v>42</v>
      </c>
      <c r="K15" s="517"/>
      <c r="L15" s="517"/>
      <c r="M15" s="517"/>
      <c r="N15" s="507"/>
      <c r="O15" s="254"/>
      <c r="P15" s="39"/>
      <c r="Q15" s="504" t="s">
        <v>18</v>
      </c>
      <c r="R15" s="518"/>
      <c r="S15" s="518"/>
      <c r="T15" s="518"/>
      <c r="U15" s="505"/>
      <c r="V15" s="254"/>
      <c r="W15" s="42"/>
      <c r="X15" s="506" t="s">
        <v>56</v>
      </c>
      <c r="Y15" s="517"/>
      <c r="Z15" s="517"/>
      <c r="AA15" s="517"/>
      <c r="AB15" s="507"/>
      <c r="AC15" s="244"/>
    </row>
    <row r="16" spans="2:29" ht="26.65" thickBot="1">
      <c r="B16" s="249"/>
      <c r="C16" s="6" t="s">
        <v>5</v>
      </c>
      <c r="D16" s="7" t="s">
        <v>6</v>
      </c>
      <c r="E16" s="7" t="s">
        <v>58</v>
      </c>
      <c r="F16" s="7" t="s">
        <v>233</v>
      </c>
      <c r="G16" s="8" t="s">
        <v>7</v>
      </c>
      <c r="H16" s="299"/>
      <c r="I16" s="260"/>
      <c r="J16" s="6" t="s">
        <v>5</v>
      </c>
      <c r="K16" s="7" t="s">
        <v>6</v>
      </c>
      <c r="L16" s="7" t="s">
        <v>58</v>
      </c>
      <c r="M16" s="7" t="s">
        <v>233</v>
      </c>
      <c r="N16" s="8" t="s">
        <v>7</v>
      </c>
      <c r="O16" s="254"/>
      <c r="P16" s="39"/>
      <c r="Q16" s="185" t="s">
        <v>5</v>
      </c>
      <c r="R16" s="184" t="s">
        <v>6</v>
      </c>
      <c r="S16" s="184" t="s">
        <v>58</v>
      </c>
      <c r="T16" s="184" t="s">
        <v>233</v>
      </c>
      <c r="U16" s="186" t="s">
        <v>7</v>
      </c>
      <c r="V16" s="254"/>
      <c r="W16" s="42"/>
      <c r="X16" s="6" t="s">
        <v>5</v>
      </c>
      <c r="Y16" s="7" t="s">
        <v>6</v>
      </c>
      <c r="Z16" s="7" t="s">
        <v>58</v>
      </c>
      <c r="AA16" s="7" t="s">
        <v>233</v>
      </c>
      <c r="AB16" s="8" t="s">
        <v>7</v>
      </c>
      <c r="AC16" s="244"/>
    </row>
    <row r="17" spans="2:29">
      <c r="B17" s="249"/>
      <c r="C17" s="29" t="s">
        <v>8</v>
      </c>
      <c r="D17" s="94">
        <v>6</v>
      </c>
      <c r="E17" s="97">
        <f>'PROJECT SELECTION'!$C$17*MATERIALS!D17</f>
        <v>0</v>
      </c>
      <c r="F17" s="30"/>
      <c r="G17" s="103">
        <f t="shared" ref="G17:G21" si="0">E17+F17</f>
        <v>0</v>
      </c>
      <c r="H17" s="9"/>
      <c r="I17" s="260"/>
      <c r="J17" s="29" t="s">
        <v>43</v>
      </c>
      <c r="K17" s="94">
        <v>10</v>
      </c>
      <c r="L17" s="97">
        <f>'PROJECT SELECTION'!$F$17*MATERIALS!K17</f>
        <v>0</v>
      </c>
      <c r="M17" s="30"/>
      <c r="N17" s="103">
        <f>L17+M17</f>
        <v>0</v>
      </c>
      <c r="O17" s="255"/>
      <c r="P17" s="39"/>
      <c r="Q17" s="203" t="s">
        <v>19</v>
      </c>
      <c r="R17" s="89">
        <v>2</v>
      </c>
      <c r="S17" s="114">
        <f>'PROJECT SELECTION'!$I$17*MATERIALS!R17</f>
        <v>0</v>
      </c>
      <c r="T17" s="22"/>
      <c r="U17" s="108">
        <f t="shared" ref="U17:U30" si="1">S17+T17</f>
        <v>0</v>
      </c>
      <c r="V17" s="256"/>
      <c r="W17" s="42"/>
      <c r="X17" s="78" t="s">
        <v>86</v>
      </c>
      <c r="Y17" s="113">
        <v>12</v>
      </c>
      <c r="Z17" s="115">
        <f>'PROJECT SELECTION'!$L$17*MATERIALS!Y17</f>
        <v>0</v>
      </c>
      <c r="AA17" s="76"/>
      <c r="AB17" s="116">
        <f>Z17+AA17</f>
        <v>0</v>
      </c>
      <c r="AC17" s="244"/>
    </row>
    <row r="18" spans="2:29">
      <c r="B18" s="249"/>
      <c r="C18" s="12" t="s">
        <v>9</v>
      </c>
      <c r="D18" s="93">
        <v>9</v>
      </c>
      <c r="E18" s="98">
        <f>'PROJECT SELECTION'!$C$17*MATERIALS!D18</f>
        <v>0</v>
      </c>
      <c r="F18" s="1"/>
      <c r="G18" s="104">
        <f t="shared" si="0"/>
        <v>0</v>
      </c>
      <c r="H18" s="9"/>
      <c r="I18" s="260"/>
      <c r="J18" s="12" t="s">
        <v>443</v>
      </c>
      <c r="K18" s="93">
        <v>1</v>
      </c>
      <c r="L18" s="98">
        <f>'PROJECT SELECTION'!$F$17*MATERIALS!K18</f>
        <v>0</v>
      </c>
      <c r="M18" s="1"/>
      <c r="N18" s="104">
        <f>L18+M18</f>
        <v>0</v>
      </c>
      <c r="O18" s="255"/>
      <c r="P18" s="39"/>
      <c r="Q18" s="203" t="s">
        <v>20</v>
      </c>
      <c r="R18" s="89">
        <v>6</v>
      </c>
      <c r="S18" s="114">
        <f>'PROJECT SELECTION'!$I$17*MATERIALS!R18</f>
        <v>0</v>
      </c>
      <c r="T18" s="22"/>
      <c r="U18" s="108">
        <f t="shared" si="1"/>
        <v>0</v>
      </c>
      <c r="V18" s="256"/>
      <c r="W18" s="42"/>
      <c r="X18" s="21" t="s">
        <v>174</v>
      </c>
      <c r="Y18" s="89">
        <v>1</v>
      </c>
      <c r="Z18" s="101">
        <f>'PROJECT SELECTION'!$L$17*MATERIALS!Y18</f>
        <v>0</v>
      </c>
      <c r="AA18" s="22"/>
      <c r="AB18" s="107">
        <f t="shared" ref="AB18" si="2">Z18+AA18</f>
        <v>0</v>
      </c>
      <c r="AC18" s="244"/>
    </row>
    <row r="19" spans="2:29" ht="13.15" thickBot="1">
      <c r="B19" s="249"/>
      <c r="C19" s="12" t="s">
        <v>10</v>
      </c>
      <c r="D19" s="93">
        <v>3</v>
      </c>
      <c r="E19" s="98">
        <f>'PROJECT SELECTION'!$C$17*MATERIALS!D19</f>
        <v>0</v>
      </c>
      <c r="F19" s="1"/>
      <c r="G19" s="104">
        <f>E19+F19</f>
        <v>0</v>
      </c>
      <c r="H19" s="9"/>
      <c r="I19" s="260"/>
      <c r="J19" s="12" t="s">
        <v>50</v>
      </c>
      <c r="K19" s="93">
        <v>1</v>
      </c>
      <c r="L19" s="98">
        <f>'PROJECT SELECTION'!$F$17*MATERIALS!K19</f>
        <v>0</v>
      </c>
      <c r="M19" s="1"/>
      <c r="N19" s="104">
        <f>L19+M19</f>
        <v>0</v>
      </c>
      <c r="O19" s="255"/>
      <c r="P19" s="39"/>
      <c r="Q19" s="203" t="s">
        <v>13</v>
      </c>
      <c r="R19" s="89">
        <v>16</v>
      </c>
      <c r="S19" s="114">
        <f>'PROJECT SELECTION'!$I$17*MATERIALS!R19</f>
        <v>0</v>
      </c>
      <c r="T19" s="22"/>
      <c r="U19" s="108">
        <f t="shared" si="1"/>
        <v>0</v>
      </c>
      <c r="V19" s="256"/>
      <c r="W19" s="42"/>
      <c r="X19" s="39"/>
      <c r="Y19" s="39"/>
      <c r="Z19" s="39"/>
      <c r="AA19" s="39"/>
      <c r="AB19" s="39"/>
      <c r="AC19" s="244"/>
    </row>
    <row r="20" spans="2:29" ht="13.5" thickBot="1">
      <c r="B20" s="249"/>
      <c r="C20" s="12" t="s">
        <v>172</v>
      </c>
      <c r="D20" s="93">
        <v>3</v>
      </c>
      <c r="E20" s="98">
        <f>'PROJECT SELECTION'!$C$17*MATERIALS!D20</f>
        <v>0</v>
      </c>
      <c r="F20" s="1"/>
      <c r="G20" s="104">
        <f t="shared" si="0"/>
        <v>0</v>
      </c>
      <c r="H20" s="9"/>
      <c r="I20" s="260"/>
      <c r="J20" s="12" t="s">
        <v>12</v>
      </c>
      <c r="K20" s="96">
        <v>2</v>
      </c>
      <c r="L20" s="98">
        <f>'PROJECT SELECTION'!$F$17*MATERIALS!K20</f>
        <v>0</v>
      </c>
      <c r="M20" s="1"/>
      <c r="N20" s="104">
        <f>L20+M20</f>
        <v>0</v>
      </c>
      <c r="O20" s="255"/>
      <c r="P20" s="39"/>
      <c r="Q20" s="203" t="s">
        <v>8</v>
      </c>
      <c r="R20" s="89">
        <v>48</v>
      </c>
      <c r="S20" s="114">
        <f>'PROJECT SELECTION'!$I$17*MATERIALS!R20</f>
        <v>0</v>
      </c>
      <c r="T20" s="22"/>
      <c r="U20" s="108">
        <f t="shared" si="1"/>
        <v>0</v>
      </c>
      <c r="V20" s="256"/>
      <c r="W20" s="42"/>
      <c r="X20" s="506" t="s">
        <v>266</v>
      </c>
      <c r="Y20" s="517"/>
      <c r="Z20" s="517"/>
      <c r="AA20" s="517"/>
      <c r="AB20" s="507"/>
      <c r="AC20" s="244"/>
    </row>
    <row r="21" spans="2:29" ht="26.65" thickBot="1">
      <c r="B21" s="249"/>
      <c r="C21" s="12" t="s">
        <v>443</v>
      </c>
      <c r="D21" s="93">
        <v>1</v>
      </c>
      <c r="E21" s="98">
        <f>'PROJECT SELECTION'!$C$17*MATERIALS!D21</f>
        <v>0</v>
      </c>
      <c r="F21" s="1"/>
      <c r="G21" s="104">
        <f t="shared" si="0"/>
        <v>0</v>
      </c>
      <c r="H21" s="9"/>
      <c r="I21" s="260"/>
      <c r="J21" s="25" t="s">
        <v>64</v>
      </c>
      <c r="K21" s="90">
        <v>0</v>
      </c>
      <c r="L21" s="99">
        <f>'PROJECT SELECTION'!$F$17*MATERIALS!K21</f>
        <v>0</v>
      </c>
      <c r="M21" s="33"/>
      <c r="N21" s="105">
        <f>L21+M21</f>
        <v>0</v>
      </c>
      <c r="O21" s="255"/>
      <c r="P21" s="39"/>
      <c r="Q21" s="203" t="s">
        <v>467</v>
      </c>
      <c r="R21" s="89">
        <v>4</v>
      </c>
      <c r="S21" s="114">
        <f>'PROJECT SELECTION'!$I$17*MATERIALS!R21</f>
        <v>0</v>
      </c>
      <c r="T21" s="22"/>
      <c r="U21" s="108">
        <f t="shared" si="1"/>
        <v>0</v>
      </c>
      <c r="V21" s="256"/>
      <c r="W21" s="42"/>
      <c r="X21" s="6" t="s">
        <v>5</v>
      </c>
      <c r="Y21" s="7" t="s">
        <v>6</v>
      </c>
      <c r="Z21" s="7" t="s">
        <v>58</v>
      </c>
      <c r="AA21" s="7" t="s">
        <v>233</v>
      </c>
      <c r="AB21" s="8" t="s">
        <v>7</v>
      </c>
      <c r="AC21" s="244"/>
    </row>
    <row r="22" spans="2:29" ht="13.5" thickBot="1">
      <c r="B22" s="249"/>
      <c r="C22" s="39"/>
      <c r="D22" s="39"/>
      <c r="E22" s="326"/>
      <c r="F22" s="327"/>
      <c r="G22" s="328"/>
      <c r="H22" s="329"/>
      <c r="I22" s="260"/>
      <c r="J22" s="39"/>
      <c r="K22" s="39"/>
      <c r="L22" s="39"/>
      <c r="M22" s="39"/>
      <c r="N22" s="39"/>
      <c r="O22" s="256"/>
      <c r="P22" s="39"/>
      <c r="Q22" s="203" t="s">
        <v>391</v>
      </c>
      <c r="R22" s="89">
        <v>16</v>
      </c>
      <c r="S22" s="114">
        <f>'PROJECT SELECTION'!$I$17*MATERIALS!R22</f>
        <v>0</v>
      </c>
      <c r="T22" s="22"/>
      <c r="U22" s="108">
        <f t="shared" si="1"/>
        <v>0</v>
      </c>
      <c r="V22" s="256"/>
      <c r="W22" s="42"/>
      <c r="X22" s="78" t="s">
        <v>10</v>
      </c>
      <c r="Y22" s="113">
        <v>1</v>
      </c>
      <c r="Z22" s="115">
        <f>'PROJECT SELECTION'!$L$18*MATERIALS!Y22</f>
        <v>0</v>
      </c>
      <c r="AA22" s="76"/>
      <c r="AB22" s="116">
        <f>Z22+AA22</f>
        <v>0</v>
      </c>
      <c r="AC22" s="244"/>
    </row>
    <row r="23" spans="2:29" ht="13.5" thickBot="1">
      <c r="B23" s="249"/>
      <c r="C23" s="506" t="s">
        <v>55</v>
      </c>
      <c r="D23" s="517"/>
      <c r="E23" s="517"/>
      <c r="F23" s="517"/>
      <c r="G23" s="507"/>
      <c r="H23" s="299"/>
      <c r="I23" s="260"/>
      <c r="J23" s="506" t="s">
        <v>202</v>
      </c>
      <c r="K23" s="517"/>
      <c r="L23" s="517"/>
      <c r="M23" s="517"/>
      <c r="N23" s="507"/>
      <c r="O23" s="254"/>
      <c r="P23" s="39"/>
      <c r="Q23" s="203" t="s">
        <v>392</v>
      </c>
      <c r="R23" s="89">
        <v>16</v>
      </c>
      <c r="S23" s="114">
        <f>'PROJECT SELECTION'!$I$17*MATERIALS!R23</f>
        <v>0</v>
      </c>
      <c r="T23" s="22"/>
      <c r="U23" s="108">
        <f t="shared" si="1"/>
        <v>0</v>
      </c>
      <c r="V23" s="256"/>
      <c r="W23" s="42"/>
      <c r="X23" s="21" t="s">
        <v>267</v>
      </c>
      <c r="Y23" s="89">
        <v>1</v>
      </c>
      <c r="Z23" s="114">
        <f>'PROJECT SELECTION'!$L$18*MATERIALS!Y23</f>
        <v>0</v>
      </c>
      <c r="AA23" s="22"/>
      <c r="AB23" s="108">
        <f t="shared" ref="AB23:AB28" si="3">Z23+AA23</f>
        <v>0</v>
      </c>
      <c r="AC23" s="244"/>
    </row>
    <row r="24" spans="2:29" ht="26.65" thickBot="1">
      <c r="B24" s="249"/>
      <c r="C24" s="6" t="s">
        <v>5</v>
      </c>
      <c r="D24" s="7" t="s">
        <v>6</v>
      </c>
      <c r="E24" s="7" t="s">
        <v>58</v>
      </c>
      <c r="F24" s="7" t="s">
        <v>233</v>
      </c>
      <c r="G24" s="8" t="s">
        <v>7</v>
      </c>
      <c r="H24" s="299"/>
      <c r="I24" s="260"/>
      <c r="J24" s="6" t="s">
        <v>5</v>
      </c>
      <c r="K24" s="7" t="s">
        <v>6</v>
      </c>
      <c r="L24" s="7" t="s">
        <v>58</v>
      </c>
      <c r="M24" s="7" t="s">
        <v>233</v>
      </c>
      <c r="N24" s="8" t="s">
        <v>7</v>
      </c>
      <c r="O24" s="254"/>
      <c r="P24" s="39"/>
      <c r="Q24" s="203" t="s">
        <v>393</v>
      </c>
      <c r="R24" s="89">
        <v>16</v>
      </c>
      <c r="S24" s="114">
        <f>'PROJECT SELECTION'!$I$17*MATERIALS!R24</f>
        <v>0</v>
      </c>
      <c r="T24" s="22"/>
      <c r="U24" s="108">
        <f t="shared" si="1"/>
        <v>0</v>
      </c>
      <c r="V24" s="256"/>
      <c r="W24" s="42"/>
      <c r="X24" s="12" t="s">
        <v>13</v>
      </c>
      <c r="Y24" s="89">
        <v>1</v>
      </c>
      <c r="Z24" s="114">
        <f>'PROJECT SELECTION'!$L$18*MATERIALS!Y24</f>
        <v>0</v>
      </c>
      <c r="AA24" s="22"/>
      <c r="AB24" s="108">
        <f t="shared" si="3"/>
        <v>0</v>
      </c>
      <c r="AC24" s="244"/>
    </row>
    <row r="25" spans="2:29">
      <c r="B25" s="249"/>
      <c r="C25" s="29" t="s">
        <v>51</v>
      </c>
      <c r="D25" s="94">
        <v>2</v>
      </c>
      <c r="E25" s="97">
        <f>'PROJECT SELECTION'!$C$18*MATERIALS!D25</f>
        <v>0</v>
      </c>
      <c r="F25" s="30"/>
      <c r="G25" s="103">
        <f>E25+F25</f>
        <v>0</v>
      </c>
      <c r="H25" s="9"/>
      <c r="I25" s="260"/>
      <c r="J25" s="29" t="s">
        <v>203</v>
      </c>
      <c r="K25" s="94">
        <v>2</v>
      </c>
      <c r="L25" s="97">
        <f>'PROJECT SELECTION'!$F$18*MATERIALS!K25</f>
        <v>0</v>
      </c>
      <c r="M25" s="30"/>
      <c r="N25" s="103">
        <f>L25+M25</f>
        <v>0</v>
      </c>
      <c r="O25" s="255"/>
      <c r="P25" s="39"/>
      <c r="Q25" s="203" t="s">
        <v>397</v>
      </c>
      <c r="R25" s="89">
        <v>5</v>
      </c>
      <c r="S25" s="114">
        <f>'PROJECT SELECTION'!$I$17*MATERIALS!R25</f>
        <v>0</v>
      </c>
      <c r="T25" s="22"/>
      <c r="U25" s="108">
        <f t="shared" si="1"/>
        <v>0</v>
      </c>
      <c r="V25" s="256"/>
      <c r="W25" s="42"/>
      <c r="X25" s="48" t="s">
        <v>268</v>
      </c>
      <c r="Y25" s="89">
        <v>1</v>
      </c>
      <c r="Z25" s="114">
        <f>'PROJECT SELECTION'!$L$18*MATERIALS!Y25</f>
        <v>0</v>
      </c>
      <c r="AA25" s="22"/>
      <c r="AB25" s="108">
        <f t="shared" si="3"/>
        <v>0</v>
      </c>
      <c r="AC25" s="244"/>
    </row>
    <row r="26" spans="2:29">
      <c r="B26" s="249"/>
      <c r="C26" s="12" t="s">
        <v>13</v>
      </c>
      <c r="D26" s="93">
        <v>8</v>
      </c>
      <c r="E26" s="98">
        <f>'PROJECT SELECTION'!$C$18*MATERIALS!D26</f>
        <v>0</v>
      </c>
      <c r="F26" s="1"/>
      <c r="G26" s="104">
        <f t="shared" ref="G26:G31" si="4">E26+F26</f>
        <v>0</v>
      </c>
      <c r="H26" s="9"/>
      <c r="I26" s="260"/>
      <c r="J26" s="12" t="s">
        <v>9</v>
      </c>
      <c r="K26" s="93">
        <v>1</v>
      </c>
      <c r="L26" s="98">
        <f>'PROJECT SELECTION'!$F$18*MATERIALS!K26</f>
        <v>0</v>
      </c>
      <c r="M26" s="1"/>
      <c r="N26" s="104">
        <f>L26+M26</f>
        <v>0</v>
      </c>
      <c r="O26" s="255"/>
      <c r="P26" s="39"/>
      <c r="Q26" s="203" t="s">
        <v>394</v>
      </c>
      <c r="R26" s="89">
        <v>16</v>
      </c>
      <c r="S26" s="114">
        <f>'PROJECT SELECTION'!$I$17*MATERIALS!R26</f>
        <v>0</v>
      </c>
      <c r="T26" s="22"/>
      <c r="U26" s="108">
        <f t="shared" si="1"/>
        <v>0</v>
      </c>
      <c r="V26" s="256"/>
      <c r="W26" s="42"/>
      <c r="X26" s="21" t="s">
        <v>269</v>
      </c>
      <c r="Y26" s="89">
        <v>2</v>
      </c>
      <c r="Z26" s="114">
        <f>'PROJECT SELECTION'!$L$18*MATERIALS!Y26</f>
        <v>0</v>
      </c>
      <c r="AA26" s="22"/>
      <c r="AB26" s="108">
        <f t="shared" si="3"/>
        <v>0</v>
      </c>
      <c r="AC26" s="244"/>
    </row>
    <row r="27" spans="2:29">
      <c r="B27" s="249"/>
      <c r="C27" s="12" t="s">
        <v>52</v>
      </c>
      <c r="D27" s="93">
        <v>3</v>
      </c>
      <c r="E27" s="98">
        <f>'PROJECT SELECTION'!$C$18*MATERIALS!D27</f>
        <v>0</v>
      </c>
      <c r="F27" s="1"/>
      <c r="G27" s="104">
        <f t="shared" si="4"/>
        <v>0</v>
      </c>
      <c r="H27" s="9"/>
      <c r="I27" s="260"/>
      <c r="J27" s="12" t="s">
        <v>10</v>
      </c>
      <c r="K27" s="93">
        <v>2</v>
      </c>
      <c r="L27" s="98">
        <f>'PROJECT SELECTION'!$F$18*MATERIALS!K27</f>
        <v>0</v>
      </c>
      <c r="M27" s="1"/>
      <c r="N27" s="104">
        <f>L27+M27</f>
        <v>0</v>
      </c>
      <c r="O27" s="255"/>
      <c r="P27" s="39"/>
      <c r="Q27" s="300" t="s">
        <v>395</v>
      </c>
      <c r="R27" s="89">
        <v>8</v>
      </c>
      <c r="S27" s="114">
        <f>'PROJECT SELECTION'!$I$17*MATERIALS!R27</f>
        <v>0</v>
      </c>
      <c r="T27" s="22"/>
      <c r="U27" s="108">
        <f t="shared" si="1"/>
        <v>0</v>
      </c>
      <c r="V27" s="256"/>
      <c r="W27" s="42"/>
      <c r="X27" s="12" t="s">
        <v>172</v>
      </c>
      <c r="Y27" s="89">
        <v>6</v>
      </c>
      <c r="Z27" s="114">
        <f>'PROJECT SELECTION'!$L$18*MATERIALS!Y27</f>
        <v>0</v>
      </c>
      <c r="AA27" s="22"/>
      <c r="AB27" s="108">
        <f t="shared" si="3"/>
        <v>0</v>
      </c>
      <c r="AC27" s="244"/>
    </row>
    <row r="28" spans="2:29">
      <c r="B28" s="249"/>
      <c r="C28" s="12" t="s">
        <v>172</v>
      </c>
      <c r="D28" s="93">
        <v>1</v>
      </c>
      <c r="E28" s="98">
        <f>'PROJECT SELECTION'!$C$18*MATERIALS!D28</f>
        <v>0</v>
      </c>
      <c r="F28" s="1"/>
      <c r="G28" s="104">
        <f t="shared" si="4"/>
        <v>0</v>
      </c>
      <c r="H28" s="9"/>
      <c r="I28" s="260"/>
      <c r="J28" s="12" t="s">
        <v>400</v>
      </c>
      <c r="K28" s="96">
        <v>10</v>
      </c>
      <c r="L28" s="98">
        <f>'PROJECT SELECTION'!$F$18*MATERIALS!K28</f>
        <v>0</v>
      </c>
      <c r="M28" s="1"/>
      <c r="N28" s="104">
        <f>L28+M28</f>
        <v>0</v>
      </c>
      <c r="O28" s="255"/>
      <c r="P28" s="39"/>
      <c r="Q28" s="300" t="s">
        <v>398</v>
      </c>
      <c r="R28" s="89">
        <v>2</v>
      </c>
      <c r="S28" s="114">
        <f>'PROJECT SELECTION'!$I$17*MATERIALS!R28</f>
        <v>0</v>
      </c>
      <c r="T28" s="22"/>
      <c r="U28" s="108">
        <f t="shared" si="1"/>
        <v>0</v>
      </c>
      <c r="V28" s="256"/>
      <c r="W28" s="42"/>
      <c r="X28" s="21" t="s">
        <v>271</v>
      </c>
      <c r="Y28" s="89">
        <v>4</v>
      </c>
      <c r="Z28" s="114">
        <f>'PROJECT SELECTION'!$L$18*MATERIALS!Y28</f>
        <v>0</v>
      </c>
      <c r="AA28" s="22"/>
      <c r="AB28" s="108">
        <f t="shared" si="3"/>
        <v>0</v>
      </c>
      <c r="AC28" s="244"/>
    </row>
    <row r="29" spans="2:29" ht="25.5">
      <c r="B29" s="249"/>
      <c r="C29" s="12" t="s">
        <v>456</v>
      </c>
      <c r="D29" s="93">
        <v>1</v>
      </c>
      <c r="E29" s="98">
        <f>'PROJECT SELECTION'!$C$18*MATERIALS!D29</f>
        <v>0</v>
      </c>
      <c r="F29" s="1"/>
      <c r="G29" s="104">
        <f t="shared" si="4"/>
        <v>0</v>
      </c>
      <c r="H29" s="9"/>
      <c r="I29" s="260"/>
      <c r="J29" s="12" t="s">
        <v>172</v>
      </c>
      <c r="K29" s="89">
        <v>1</v>
      </c>
      <c r="L29" s="98">
        <f>'PROJECT SELECTION'!$F$18*MATERIALS!K29</f>
        <v>0</v>
      </c>
      <c r="M29" s="22"/>
      <c r="N29" s="104">
        <f>L29+M29</f>
        <v>0</v>
      </c>
      <c r="O29" s="255"/>
      <c r="P29" s="39"/>
      <c r="Q29" s="300" t="s">
        <v>470</v>
      </c>
      <c r="R29" s="89">
        <v>1</v>
      </c>
      <c r="S29" s="114">
        <f>'PROJECT SELECTION'!$I$17*MATERIALS!R29</f>
        <v>0</v>
      </c>
      <c r="T29" s="22"/>
      <c r="U29" s="108">
        <f t="shared" si="1"/>
        <v>0</v>
      </c>
      <c r="V29" s="256"/>
      <c r="W29" s="42"/>
      <c r="X29" s="21" t="s">
        <v>205</v>
      </c>
      <c r="Y29" s="89">
        <v>2</v>
      </c>
      <c r="Z29" s="114">
        <f>'PROJECT SELECTION'!$L$18*MATERIALS!Y29</f>
        <v>0</v>
      </c>
      <c r="AA29" s="22"/>
      <c r="AB29" s="108">
        <f t="shared" ref="AB29:AB32" si="5">Z29+AA29</f>
        <v>0</v>
      </c>
      <c r="AC29" s="244"/>
    </row>
    <row r="30" spans="2:29" ht="13.15" thickBot="1">
      <c r="B30" s="249"/>
      <c r="C30" s="12" t="s">
        <v>457</v>
      </c>
      <c r="D30" s="93">
        <v>1</v>
      </c>
      <c r="E30" s="98">
        <f>'PROJECT SELECTION'!$C$18*MATERIALS!D30</f>
        <v>0</v>
      </c>
      <c r="F30" s="1"/>
      <c r="G30" s="104">
        <f t="shared" si="4"/>
        <v>0</v>
      </c>
      <c r="H30" s="9"/>
      <c r="I30" s="260"/>
      <c r="J30" s="21" t="s">
        <v>208</v>
      </c>
      <c r="K30" s="89">
        <v>1</v>
      </c>
      <c r="L30" s="98">
        <f>'PROJECT SELECTION'!$F$18*MATERIALS!K30</f>
        <v>0</v>
      </c>
      <c r="M30" s="22"/>
      <c r="N30" s="104">
        <f t="shared" ref="N30:N33" si="6">L30+M30</f>
        <v>0</v>
      </c>
      <c r="O30" s="255"/>
      <c r="P30" s="39"/>
      <c r="Q30" s="301" t="s">
        <v>396</v>
      </c>
      <c r="R30" s="90">
        <v>9</v>
      </c>
      <c r="S30" s="86">
        <f>'PROJECT SELECTION'!$I$17*MATERIALS!R30</f>
        <v>0</v>
      </c>
      <c r="T30" s="33"/>
      <c r="U30" s="109">
        <f t="shared" si="1"/>
        <v>0</v>
      </c>
      <c r="V30" s="256"/>
      <c r="W30" s="42"/>
      <c r="X30" s="21" t="s">
        <v>206</v>
      </c>
      <c r="Y30" s="89">
        <v>1</v>
      </c>
      <c r="Z30" s="114">
        <f>'PROJECT SELECTION'!$L$18*MATERIALS!Y30</f>
        <v>0</v>
      </c>
      <c r="AA30" s="22"/>
      <c r="AB30" s="108">
        <f t="shared" si="5"/>
        <v>0</v>
      </c>
      <c r="AC30" s="244"/>
    </row>
    <row r="31" spans="2:29" ht="13.05" customHeight="1" thickBot="1">
      <c r="B31" s="249"/>
      <c r="C31" s="12" t="s">
        <v>458</v>
      </c>
      <c r="D31" s="93">
        <v>1</v>
      </c>
      <c r="E31" s="98">
        <f>'PROJECT SELECTION'!$C$18*MATERIALS!D31</f>
        <v>0</v>
      </c>
      <c r="F31" s="1"/>
      <c r="G31" s="104">
        <f t="shared" si="4"/>
        <v>0</v>
      </c>
      <c r="H31" s="9"/>
      <c r="I31" s="260"/>
      <c r="J31" s="21" t="s">
        <v>205</v>
      </c>
      <c r="K31" s="89">
        <v>2</v>
      </c>
      <c r="L31" s="98">
        <f>'PROJECT SELECTION'!$F$18*MATERIALS!K31</f>
        <v>0</v>
      </c>
      <c r="M31" s="22"/>
      <c r="N31" s="104">
        <f t="shared" si="6"/>
        <v>0</v>
      </c>
      <c r="O31" s="255"/>
      <c r="P31" s="39"/>
      <c r="Q31" s="40"/>
      <c r="R31" s="40"/>
      <c r="S31" s="40"/>
      <c r="T31" s="40"/>
      <c r="U31" s="40"/>
      <c r="V31" s="257"/>
      <c r="W31" s="42"/>
      <c r="X31" s="21" t="s">
        <v>272</v>
      </c>
      <c r="Y31" s="89">
        <v>1</v>
      </c>
      <c r="Z31" s="114">
        <f>'PROJECT SELECTION'!$L$18*MATERIALS!Y31</f>
        <v>0</v>
      </c>
      <c r="AA31" s="22"/>
      <c r="AB31" s="108">
        <f t="shared" si="5"/>
        <v>0</v>
      </c>
      <c r="AC31" s="244"/>
    </row>
    <row r="32" spans="2:29" ht="13.05" customHeight="1" thickBot="1">
      <c r="B32" s="249"/>
      <c r="C32" s="39"/>
      <c r="D32" s="39"/>
      <c r="E32" s="326"/>
      <c r="F32" s="327"/>
      <c r="G32" s="328"/>
      <c r="H32" s="329"/>
      <c r="I32" s="260"/>
      <c r="J32" s="21" t="s">
        <v>206</v>
      </c>
      <c r="K32" s="89">
        <v>1</v>
      </c>
      <c r="L32" s="98">
        <f>'PROJECT SELECTION'!$F$18*MATERIALS!K32</f>
        <v>0</v>
      </c>
      <c r="M32" s="22"/>
      <c r="N32" s="104">
        <f t="shared" si="6"/>
        <v>0</v>
      </c>
      <c r="O32" s="255"/>
      <c r="P32" s="39"/>
      <c r="Q32" s="506" t="s">
        <v>243</v>
      </c>
      <c r="R32" s="517"/>
      <c r="S32" s="517"/>
      <c r="T32" s="517"/>
      <c r="U32" s="507"/>
      <c r="V32" s="254"/>
      <c r="W32" s="237"/>
      <c r="X32" s="25" t="s">
        <v>273</v>
      </c>
      <c r="Y32" s="90">
        <v>2</v>
      </c>
      <c r="Z32" s="86">
        <f>'PROJECT SELECTION'!$L$18*MATERIALS!Y32</f>
        <v>0</v>
      </c>
      <c r="AA32" s="33"/>
      <c r="AB32" s="109">
        <f t="shared" si="5"/>
        <v>0</v>
      </c>
      <c r="AC32" s="244"/>
    </row>
    <row r="33" spans="2:29" ht="26.65" thickBot="1">
      <c r="B33" s="249"/>
      <c r="C33" s="506" t="s">
        <v>604</v>
      </c>
      <c r="D33" s="517"/>
      <c r="E33" s="517"/>
      <c r="F33" s="517"/>
      <c r="G33" s="507"/>
      <c r="H33" s="299"/>
      <c r="I33" s="260"/>
      <c r="J33" s="48" t="s">
        <v>207</v>
      </c>
      <c r="K33" s="89">
        <v>2</v>
      </c>
      <c r="L33" s="98">
        <f>'PROJECT SELECTION'!$F$18*MATERIALS!K33</f>
        <v>0</v>
      </c>
      <c r="M33" s="22"/>
      <c r="N33" s="104">
        <f t="shared" si="6"/>
        <v>0</v>
      </c>
      <c r="O33" s="255"/>
      <c r="P33" s="39"/>
      <c r="Q33" s="6" t="s">
        <v>5</v>
      </c>
      <c r="R33" s="7" t="s">
        <v>6</v>
      </c>
      <c r="S33" s="7" t="s">
        <v>58</v>
      </c>
      <c r="T33" s="7" t="s">
        <v>233</v>
      </c>
      <c r="U33" s="8" t="s">
        <v>7</v>
      </c>
      <c r="V33" s="254"/>
      <c r="W33" s="237"/>
      <c r="X33" s="40"/>
      <c r="Y33" s="40"/>
      <c r="Z33" s="40"/>
      <c r="AA33" s="40"/>
      <c r="AB33" s="40"/>
      <c r="AC33" s="244"/>
    </row>
    <row r="34" spans="2:29" ht="26.65" thickBot="1">
      <c r="B34" s="249"/>
      <c r="C34" s="6" t="s">
        <v>5</v>
      </c>
      <c r="D34" s="7" t="s">
        <v>6</v>
      </c>
      <c r="E34" s="7" t="s">
        <v>58</v>
      </c>
      <c r="F34" s="7" t="s">
        <v>233</v>
      </c>
      <c r="G34" s="8" t="s">
        <v>7</v>
      </c>
      <c r="H34" s="299"/>
      <c r="I34" s="260"/>
      <c r="J34" s="39"/>
      <c r="K34" s="40"/>
      <c r="L34" s="40"/>
      <c r="M34" s="40"/>
      <c r="N34" s="40"/>
      <c r="O34" s="257"/>
      <c r="P34" s="39"/>
      <c r="Q34" s="78" t="s">
        <v>19</v>
      </c>
      <c r="R34" s="113">
        <v>1</v>
      </c>
      <c r="S34" s="115">
        <f>'PROJECT SELECTION'!$I$18*MATERIALS!R34</f>
        <v>0</v>
      </c>
      <c r="T34" s="76"/>
      <c r="U34" s="116">
        <f>S34+T34</f>
        <v>0</v>
      </c>
      <c r="V34" s="256"/>
      <c r="W34" s="237"/>
      <c r="X34" s="504" t="s">
        <v>301</v>
      </c>
      <c r="Y34" s="518"/>
      <c r="Z34" s="518"/>
      <c r="AA34" s="518"/>
      <c r="AB34" s="505"/>
      <c r="AC34" s="244"/>
    </row>
    <row r="35" spans="2:29" ht="26.65" thickBot="1">
      <c r="B35" s="249"/>
      <c r="C35" s="29" t="s">
        <v>51</v>
      </c>
      <c r="D35" s="94">
        <v>2</v>
      </c>
      <c r="E35" s="97">
        <f>'PROJECT SELECTION'!$C$19*MATERIALS!D35</f>
        <v>0</v>
      </c>
      <c r="F35" s="30"/>
      <c r="G35" s="103">
        <f>E35+F35</f>
        <v>0</v>
      </c>
      <c r="H35" s="9"/>
      <c r="I35" s="249"/>
      <c r="J35" s="506" t="s">
        <v>232</v>
      </c>
      <c r="K35" s="517"/>
      <c r="L35" s="517"/>
      <c r="M35" s="517"/>
      <c r="N35" s="507"/>
      <c r="O35" s="254"/>
      <c r="P35" s="40"/>
      <c r="Q35" s="21" t="s">
        <v>20</v>
      </c>
      <c r="R35" s="89">
        <v>4</v>
      </c>
      <c r="S35" s="114">
        <f>'PROJECT SELECTION'!$I$18*MATERIALS!R35</f>
        <v>0</v>
      </c>
      <c r="T35" s="22"/>
      <c r="U35" s="108">
        <f t="shared" ref="U35:U46" si="7">S35+T35</f>
        <v>0</v>
      </c>
      <c r="V35" s="256"/>
      <c r="W35" s="237"/>
      <c r="X35" s="185" t="s">
        <v>5</v>
      </c>
      <c r="Y35" s="184" t="s">
        <v>6</v>
      </c>
      <c r="Z35" s="184" t="s">
        <v>58</v>
      </c>
      <c r="AA35" s="184" t="s">
        <v>233</v>
      </c>
      <c r="AB35" s="186" t="s">
        <v>7</v>
      </c>
      <c r="AC35" s="244"/>
    </row>
    <row r="36" spans="2:29" ht="12.75" customHeight="1" thickBot="1">
      <c r="B36" s="249"/>
      <c r="C36" s="12" t="s">
        <v>13</v>
      </c>
      <c r="D36" s="93">
        <v>2</v>
      </c>
      <c r="E36" s="98">
        <f>'PROJECT SELECTION'!$C$19*MATERIALS!D36</f>
        <v>0</v>
      </c>
      <c r="F36" s="1"/>
      <c r="G36" s="104">
        <f t="shared" ref="G36:G41" si="8">E36+F36</f>
        <v>0</v>
      </c>
      <c r="H36" s="9"/>
      <c r="I36" s="249"/>
      <c r="J36" s="6" t="s">
        <v>5</v>
      </c>
      <c r="K36" s="7" t="s">
        <v>6</v>
      </c>
      <c r="L36" s="7" t="s">
        <v>58</v>
      </c>
      <c r="M36" s="7" t="s">
        <v>233</v>
      </c>
      <c r="N36" s="8" t="s">
        <v>7</v>
      </c>
      <c r="O36" s="254"/>
      <c r="P36" s="40"/>
      <c r="Q36" s="21" t="s">
        <v>13</v>
      </c>
      <c r="R36" s="89">
        <v>7</v>
      </c>
      <c r="S36" s="114">
        <f>'PROJECT SELECTION'!$I$18*MATERIALS!R36</f>
        <v>0</v>
      </c>
      <c r="T36" s="22"/>
      <c r="U36" s="108">
        <f t="shared" si="7"/>
        <v>0</v>
      </c>
      <c r="V36" s="256"/>
      <c r="W36" s="237"/>
      <c r="X36" s="203" t="s">
        <v>13</v>
      </c>
      <c r="Y36" s="89">
        <v>6</v>
      </c>
      <c r="Z36" s="114">
        <f>'PROJECT SELECTION'!$L$19*MATERIALS!Y36</f>
        <v>0</v>
      </c>
      <c r="AA36" s="22"/>
      <c r="AB36" s="108">
        <f>Z36+AA36</f>
        <v>0</v>
      </c>
      <c r="AC36" s="244"/>
    </row>
    <row r="37" spans="2:29">
      <c r="B37" s="249"/>
      <c r="C37" s="12" t="s">
        <v>52</v>
      </c>
      <c r="D37" s="93">
        <v>6</v>
      </c>
      <c r="E37" s="98">
        <f>'PROJECT SELECTION'!$C$19*MATERIALS!D37</f>
        <v>0</v>
      </c>
      <c r="F37" s="1"/>
      <c r="G37" s="104">
        <f t="shared" si="8"/>
        <v>0</v>
      </c>
      <c r="H37" s="9"/>
      <c r="I37" s="249"/>
      <c r="J37" s="29" t="s">
        <v>196</v>
      </c>
      <c r="K37" s="94">
        <v>4</v>
      </c>
      <c r="L37" s="97">
        <f>'PROJECT SELECTION'!$F$19*MATERIALS!K37</f>
        <v>0</v>
      </c>
      <c r="M37" s="30"/>
      <c r="N37" s="103">
        <f>L37+M37</f>
        <v>0</v>
      </c>
      <c r="O37" s="255"/>
      <c r="P37" s="40"/>
      <c r="Q37" s="21" t="s">
        <v>8</v>
      </c>
      <c r="R37" s="89">
        <v>36</v>
      </c>
      <c r="S37" s="114">
        <f>'PROJECT SELECTION'!$I$18*MATERIALS!R37</f>
        <v>0</v>
      </c>
      <c r="T37" s="22"/>
      <c r="U37" s="108">
        <f t="shared" ref="U37" si="9">S37+T37</f>
        <v>0</v>
      </c>
      <c r="V37" s="256"/>
      <c r="W37" s="237"/>
      <c r="X37" s="203" t="s">
        <v>176</v>
      </c>
      <c r="Y37" s="89">
        <v>6</v>
      </c>
      <c r="Z37" s="114">
        <f>'PROJECT SELECTION'!$L$19*MATERIALS!Y37</f>
        <v>0</v>
      </c>
      <c r="AA37" s="22"/>
      <c r="AB37" s="108">
        <f t="shared" ref="AB37:AB42" si="10">Z37+AA37</f>
        <v>0</v>
      </c>
      <c r="AC37" s="244"/>
    </row>
    <row r="38" spans="2:29">
      <c r="B38" s="249"/>
      <c r="C38" s="12" t="s">
        <v>172</v>
      </c>
      <c r="D38" s="93">
        <v>1</v>
      </c>
      <c r="E38" s="98">
        <f>'PROJECT SELECTION'!$C$19*MATERIALS!D38</f>
        <v>0</v>
      </c>
      <c r="F38" s="1"/>
      <c r="G38" s="104">
        <f t="shared" si="8"/>
        <v>0</v>
      </c>
      <c r="H38" s="9"/>
      <c r="I38" s="249"/>
      <c r="J38" s="12" t="s">
        <v>19</v>
      </c>
      <c r="K38" s="93">
        <v>2</v>
      </c>
      <c r="L38" s="98">
        <f>'PROJECT SELECTION'!$F$19*MATERIALS!K38</f>
        <v>0</v>
      </c>
      <c r="M38" s="1"/>
      <c r="N38" s="104">
        <f t="shared" ref="N38:N43" si="11">L38+M38</f>
        <v>0</v>
      </c>
      <c r="O38" s="255"/>
      <c r="P38" s="40"/>
      <c r="Q38" s="21" t="s">
        <v>21</v>
      </c>
      <c r="R38" s="89">
        <v>9</v>
      </c>
      <c r="S38" s="114">
        <f>'PROJECT SELECTION'!$I$18*MATERIALS!R38</f>
        <v>0</v>
      </c>
      <c r="T38" s="22"/>
      <c r="U38" s="108">
        <f t="shared" si="7"/>
        <v>0</v>
      </c>
      <c r="V38" s="256"/>
      <c r="W38" s="237"/>
      <c r="X38" s="203" t="s">
        <v>9</v>
      </c>
      <c r="Y38" s="89">
        <v>4</v>
      </c>
      <c r="Z38" s="114">
        <f>'PROJECT SELECTION'!$L$19*MATERIALS!Y38</f>
        <v>0</v>
      </c>
      <c r="AA38" s="22"/>
      <c r="AB38" s="108">
        <f t="shared" si="10"/>
        <v>0</v>
      </c>
      <c r="AC38" s="244"/>
    </row>
    <row r="39" spans="2:29">
      <c r="B39" s="249"/>
      <c r="C39" s="12" t="s">
        <v>173</v>
      </c>
      <c r="D39" s="93">
        <v>1</v>
      </c>
      <c r="E39" s="98">
        <f>'PROJECT SELECTION'!$C$19*MATERIALS!D39</f>
        <v>0</v>
      </c>
      <c r="F39" s="1"/>
      <c r="G39" s="104">
        <f t="shared" si="8"/>
        <v>0</v>
      </c>
      <c r="H39" s="9"/>
      <c r="I39" s="249"/>
      <c r="J39" s="12" t="s">
        <v>52</v>
      </c>
      <c r="K39" s="93">
        <v>2</v>
      </c>
      <c r="L39" s="98">
        <f>'PROJECT SELECTION'!$F$19*MATERIALS!K39</f>
        <v>0</v>
      </c>
      <c r="M39" s="1"/>
      <c r="N39" s="104">
        <f t="shared" si="11"/>
        <v>0</v>
      </c>
      <c r="O39" s="255"/>
      <c r="P39" s="40"/>
      <c r="Q39" s="21" t="s">
        <v>168</v>
      </c>
      <c r="R39" s="89">
        <v>8</v>
      </c>
      <c r="S39" s="114">
        <f>'PROJECT SELECTION'!$I$18*MATERIALS!R39</f>
        <v>0</v>
      </c>
      <c r="T39" s="22"/>
      <c r="U39" s="108">
        <f t="shared" si="7"/>
        <v>0</v>
      </c>
      <c r="V39" s="256"/>
      <c r="W39" s="237"/>
      <c r="X39" s="203" t="s">
        <v>10</v>
      </c>
      <c r="Y39" s="89">
        <v>7</v>
      </c>
      <c r="Z39" s="114">
        <f>'PROJECT SELECTION'!$L$19*MATERIALS!Y39</f>
        <v>0</v>
      </c>
      <c r="AA39" s="22"/>
      <c r="AB39" s="108">
        <f t="shared" si="10"/>
        <v>0</v>
      </c>
      <c r="AC39" s="244"/>
    </row>
    <row r="40" spans="2:29">
      <c r="B40" s="249"/>
      <c r="C40" s="12" t="s">
        <v>163</v>
      </c>
      <c r="D40" s="93">
        <v>1</v>
      </c>
      <c r="E40" s="98">
        <f>'PROJECT SELECTION'!$C$19*MATERIALS!D40</f>
        <v>0</v>
      </c>
      <c r="F40" s="1"/>
      <c r="G40" s="104">
        <f t="shared" si="8"/>
        <v>0</v>
      </c>
      <c r="H40" s="9"/>
      <c r="I40" s="249"/>
      <c r="J40" s="12" t="s">
        <v>197</v>
      </c>
      <c r="K40" s="93">
        <v>1</v>
      </c>
      <c r="L40" s="98">
        <f>'PROJECT SELECTION'!$F$19*MATERIALS!K40</f>
        <v>0</v>
      </c>
      <c r="M40" s="1"/>
      <c r="N40" s="104">
        <f t="shared" si="11"/>
        <v>0</v>
      </c>
      <c r="O40" s="255"/>
      <c r="P40" s="40"/>
      <c r="Q40" s="21" t="s">
        <v>169</v>
      </c>
      <c r="R40" s="89">
        <v>8</v>
      </c>
      <c r="S40" s="114">
        <f>'PROJECT SELECTION'!$I$18*MATERIALS!R40</f>
        <v>0</v>
      </c>
      <c r="T40" s="22"/>
      <c r="U40" s="108">
        <f t="shared" si="7"/>
        <v>0</v>
      </c>
      <c r="V40" s="256"/>
      <c r="W40" s="237"/>
      <c r="X40" s="12" t="s">
        <v>172</v>
      </c>
      <c r="Y40" s="89">
        <v>5</v>
      </c>
      <c r="Z40" s="114">
        <f>'PROJECT SELECTION'!$L$19*MATERIALS!Y40</f>
        <v>0</v>
      </c>
      <c r="AA40" s="22"/>
      <c r="AB40" s="108">
        <f t="shared" si="10"/>
        <v>0</v>
      </c>
      <c r="AC40" s="244"/>
    </row>
    <row r="41" spans="2:29">
      <c r="B41" s="249"/>
      <c r="C41" s="12" t="s">
        <v>162</v>
      </c>
      <c r="D41" s="93">
        <v>1</v>
      </c>
      <c r="E41" s="98">
        <f>'PROJECT SELECTION'!$C$19*MATERIALS!D41</f>
        <v>0</v>
      </c>
      <c r="F41" s="1"/>
      <c r="G41" s="104">
        <f t="shared" si="8"/>
        <v>0</v>
      </c>
      <c r="H41" s="9"/>
      <c r="I41" s="249"/>
      <c r="J41" s="12" t="s">
        <v>442</v>
      </c>
      <c r="K41" s="89">
        <v>6</v>
      </c>
      <c r="L41" s="98">
        <f>'PROJECT SELECTION'!$F$19*MATERIALS!K41</f>
        <v>0</v>
      </c>
      <c r="M41" s="22"/>
      <c r="N41" s="104">
        <f t="shared" si="11"/>
        <v>0</v>
      </c>
      <c r="O41" s="255"/>
      <c r="P41" s="40"/>
      <c r="Q41" s="21" t="s">
        <v>170</v>
      </c>
      <c r="R41" s="89">
        <v>8</v>
      </c>
      <c r="S41" s="114">
        <f>'PROJECT SELECTION'!$I$18*MATERIALS!R41</f>
        <v>0</v>
      </c>
      <c r="T41" s="22"/>
      <c r="U41" s="108">
        <f t="shared" si="7"/>
        <v>0</v>
      </c>
      <c r="V41" s="256"/>
      <c r="W41" s="237"/>
      <c r="X41" s="21" t="s">
        <v>21</v>
      </c>
      <c r="Y41" s="89">
        <v>10</v>
      </c>
      <c r="Z41" s="114">
        <f>'PROJECT SELECTION'!$L$19*MATERIALS!Y41</f>
        <v>0</v>
      </c>
      <c r="AA41" s="22"/>
      <c r="AB41" s="108">
        <f t="shared" si="10"/>
        <v>0</v>
      </c>
      <c r="AC41" s="244"/>
    </row>
    <row r="42" spans="2:29" ht="13.5" thickBot="1">
      <c r="B42" s="249"/>
      <c r="C42" s="40"/>
      <c r="D42" s="40"/>
      <c r="E42" s="326"/>
      <c r="F42" s="327"/>
      <c r="G42" s="328"/>
      <c r="H42" s="329"/>
      <c r="I42" s="249"/>
      <c r="J42" s="12" t="s">
        <v>441</v>
      </c>
      <c r="K42" s="89">
        <v>6</v>
      </c>
      <c r="L42" s="98">
        <f>'PROJECT SELECTION'!$F$19*MATERIALS!K42</f>
        <v>0</v>
      </c>
      <c r="M42" s="22"/>
      <c r="N42" s="104">
        <f t="shared" si="11"/>
        <v>0</v>
      </c>
      <c r="O42" s="255"/>
      <c r="P42" s="40"/>
      <c r="Q42" s="21" t="s">
        <v>404</v>
      </c>
      <c r="R42" s="89">
        <v>5</v>
      </c>
      <c r="S42" s="114">
        <f>'PROJECT SELECTION'!$I$18*MATERIALS!R42</f>
        <v>0</v>
      </c>
      <c r="T42" s="22"/>
      <c r="U42" s="108">
        <f t="shared" si="7"/>
        <v>0</v>
      </c>
      <c r="V42" s="256"/>
      <c r="W42" s="237"/>
      <c r="X42" s="25" t="s">
        <v>304</v>
      </c>
      <c r="Y42" s="187">
        <v>1</v>
      </c>
      <c r="Z42" s="86">
        <f>'PROJECT SELECTION'!$L$19*MATERIALS!Y42</f>
        <v>0</v>
      </c>
      <c r="AA42" s="188"/>
      <c r="AB42" s="133">
        <f t="shared" si="10"/>
        <v>0</v>
      </c>
      <c r="AC42" s="244"/>
    </row>
    <row r="43" spans="2:29" ht="13.5" thickBot="1">
      <c r="B43" s="249"/>
      <c r="C43" s="506" t="s">
        <v>175</v>
      </c>
      <c r="D43" s="517"/>
      <c r="E43" s="517"/>
      <c r="F43" s="517"/>
      <c r="G43" s="507"/>
      <c r="H43" s="299"/>
      <c r="I43" s="249"/>
      <c r="J43" s="25" t="s">
        <v>64</v>
      </c>
      <c r="K43" s="90">
        <v>0</v>
      </c>
      <c r="L43" s="99">
        <f>'PROJECT SELECTION'!$F$19*MATERIALS!K43</f>
        <v>0</v>
      </c>
      <c r="M43" s="33"/>
      <c r="N43" s="105">
        <f t="shared" si="11"/>
        <v>0</v>
      </c>
      <c r="O43" s="255"/>
      <c r="P43" s="40"/>
      <c r="Q43" s="21" t="s">
        <v>25</v>
      </c>
      <c r="R43" s="89">
        <v>14</v>
      </c>
      <c r="S43" s="114">
        <f>'PROJECT SELECTION'!$I$18*MATERIALS!R43</f>
        <v>0</v>
      </c>
      <c r="T43" s="22"/>
      <c r="U43" s="108">
        <f t="shared" si="7"/>
        <v>0</v>
      </c>
      <c r="V43" s="256"/>
      <c r="W43" s="237"/>
      <c r="X43" s="40"/>
      <c r="Y43" s="40"/>
      <c r="Z43" s="40"/>
      <c r="AA43" s="40"/>
      <c r="AB43" s="40"/>
      <c r="AC43" s="244"/>
    </row>
    <row r="44" spans="2:29" ht="26.65" thickBot="1">
      <c r="B44" s="249"/>
      <c r="C44" s="6" t="s">
        <v>5</v>
      </c>
      <c r="D44" s="7" t="s">
        <v>6</v>
      </c>
      <c r="E44" s="7" t="s">
        <v>58</v>
      </c>
      <c r="F44" s="7" t="s">
        <v>233</v>
      </c>
      <c r="G44" s="8" t="s">
        <v>7</v>
      </c>
      <c r="H44" s="299"/>
      <c r="I44" s="249"/>
      <c r="J44" s="39"/>
      <c r="K44" s="40"/>
      <c r="L44" s="40"/>
      <c r="M44" s="40"/>
      <c r="N44" s="40"/>
      <c r="O44" s="257"/>
      <c r="P44" s="40"/>
      <c r="Q44" s="21" t="s">
        <v>26</v>
      </c>
      <c r="R44" s="89">
        <v>4</v>
      </c>
      <c r="S44" s="114">
        <f>'PROJECT SELECTION'!$I$18*MATERIALS!R44</f>
        <v>0</v>
      </c>
      <c r="T44" s="22"/>
      <c r="U44" s="108">
        <f t="shared" si="7"/>
        <v>0</v>
      </c>
      <c r="V44" s="256"/>
      <c r="W44" s="237"/>
      <c r="X44" s="504" t="s">
        <v>311</v>
      </c>
      <c r="Y44" s="518"/>
      <c r="Z44" s="518"/>
      <c r="AA44" s="518"/>
      <c r="AB44" s="505"/>
      <c r="AC44" s="244"/>
    </row>
    <row r="45" spans="2:29" ht="13.05" customHeight="1" thickBot="1">
      <c r="B45" s="249"/>
      <c r="C45" s="29" t="s">
        <v>20</v>
      </c>
      <c r="D45" s="94">
        <v>1</v>
      </c>
      <c r="E45" s="97">
        <f>'PROJECT SELECTION'!$C$20*MATERIALS!D45</f>
        <v>0</v>
      </c>
      <c r="F45" s="30"/>
      <c r="G45" s="103">
        <f>E45+F45</f>
        <v>0</v>
      </c>
      <c r="H45" s="9"/>
      <c r="I45" s="249"/>
      <c r="J45" s="506" t="s">
        <v>288</v>
      </c>
      <c r="K45" s="517"/>
      <c r="L45" s="517"/>
      <c r="M45" s="517"/>
      <c r="N45" s="507"/>
      <c r="O45" s="254"/>
      <c r="P45" s="40"/>
      <c r="Q45" s="21" t="s">
        <v>171</v>
      </c>
      <c r="R45" s="89">
        <v>1</v>
      </c>
      <c r="S45" s="114">
        <f>'PROJECT SELECTION'!$I$18*MATERIALS!R45</f>
        <v>0</v>
      </c>
      <c r="T45" s="22"/>
      <c r="U45" s="108">
        <f t="shared" si="7"/>
        <v>0</v>
      </c>
      <c r="V45" s="256"/>
      <c r="W45" s="237"/>
      <c r="X45" s="185" t="s">
        <v>5</v>
      </c>
      <c r="Y45" s="184" t="s">
        <v>6</v>
      </c>
      <c r="Z45" s="184" t="s">
        <v>58</v>
      </c>
      <c r="AA45" s="184" t="s">
        <v>233</v>
      </c>
      <c r="AB45" s="186" t="s">
        <v>7</v>
      </c>
      <c r="AC45" s="244"/>
    </row>
    <row r="46" spans="2:29" ht="26.65" thickBot="1">
      <c r="B46" s="249"/>
      <c r="C46" s="12" t="s">
        <v>10</v>
      </c>
      <c r="D46" s="93">
        <v>2</v>
      </c>
      <c r="E46" s="98">
        <f>'PROJECT SELECTION'!$C$20*MATERIALS!D46</f>
        <v>0</v>
      </c>
      <c r="F46" s="1"/>
      <c r="G46" s="104">
        <f t="shared" ref="G46:G56" si="12">E46+F46</f>
        <v>0</v>
      </c>
      <c r="H46" s="9"/>
      <c r="I46" s="249"/>
      <c r="J46" s="6" t="s">
        <v>5</v>
      </c>
      <c r="K46" s="7" t="s">
        <v>6</v>
      </c>
      <c r="L46" s="7" t="s">
        <v>58</v>
      </c>
      <c r="M46" s="7" t="s">
        <v>233</v>
      </c>
      <c r="N46" s="8" t="s">
        <v>7</v>
      </c>
      <c r="O46" s="254"/>
      <c r="P46" s="40"/>
      <c r="Q46" s="21" t="s">
        <v>244</v>
      </c>
      <c r="R46" s="89">
        <v>1</v>
      </c>
      <c r="S46" s="114">
        <f>'PROJECT SELECTION'!$I$18*MATERIALS!R46</f>
        <v>0</v>
      </c>
      <c r="T46" s="22"/>
      <c r="U46" s="108">
        <f t="shared" si="7"/>
        <v>0</v>
      </c>
      <c r="V46" s="256"/>
      <c r="W46" s="237"/>
      <c r="X46" s="203" t="s">
        <v>313</v>
      </c>
      <c r="Y46" s="89">
        <v>1</v>
      </c>
      <c r="Z46" s="114">
        <f>'PROJECT SELECTION'!$L$20*MATERIALS!Y46</f>
        <v>0</v>
      </c>
      <c r="AA46" s="22"/>
      <c r="AB46" s="108">
        <f>Z46+AA46</f>
        <v>0</v>
      </c>
      <c r="AC46" s="244"/>
    </row>
    <row r="47" spans="2:29" ht="13.05" customHeight="1" thickBot="1">
      <c r="B47" s="249"/>
      <c r="C47" s="12" t="s">
        <v>13</v>
      </c>
      <c r="D47" s="93">
        <v>3</v>
      </c>
      <c r="E47" s="98">
        <f>'PROJECT SELECTION'!$C$20*MATERIALS!D47</f>
        <v>0</v>
      </c>
      <c r="F47" s="1"/>
      <c r="G47" s="104">
        <f t="shared" si="12"/>
        <v>0</v>
      </c>
      <c r="H47" s="9"/>
      <c r="I47" s="249"/>
      <c r="J47" s="29" t="s">
        <v>347</v>
      </c>
      <c r="K47" s="94">
        <v>3</v>
      </c>
      <c r="L47" s="97">
        <f>'PROJECT SELECTION'!$F$20*MATERIALS!K47</f>
        <v>0</v>
      </c>
      <c r="M47" s="30"/>
      <c r="N47" s="103">
        <f>L47+M47</f>
        <v>0</v>
      </c>
      <c r="O47" s="255"/>
      <c r="P47" s="40"/>
      <c r="Q47" s="25" t="s">
        <v>245</v>
      </c>
      <c r="R47" s="90">
        <v>3</v>
      </c>
      <c r="S47" s="86">
        <f>'PROJECT SELECTION'!$I$18*MATERIALS!R47</f>
        <v>0</v>
      </c>
      <c r="T47" s="33"/>
      <c r="U47" s="109">
        <f t="shared" ref="U47" si="13">S47+T47</f>
        <v>0</v>
      </c>
      <c r="V47" s="256"/>
      <c r="W47" s="237"/>
      <c r="X47" s="203" t="s">
        <v>291</v>
      </c>
      <c r="Y47" s="89">
        <v>1</v>
      </c>
      <c r="Z47" s="114">
        <f>'PROJECT SELECTION'!$L$20*MATERIALS!Y47</f>
        <v>0</v>
      </c>
      <c r="AA47" s="22"/>
      <c r="AB47" s="108">
        <f t="shared" ref="AB47:AB52" si="14">Z47+AA47</f>
        <v>0</v>
      </c>
      <c r="AC47" s="244"/>
    </row>
    <row r="48" spans="2:29" ht="13.15" thickBot="1">
      <c r="B48" s="249"/>
      <c r="C48" s="12" t="s">
        <v>176</v>
      </c>
      <c r="D48" s="93">
        <v>4</v>
      </c>
      <c r="E48" s="98">
        <f>'PROJECT SELECTION'!$C$20*MATERIALS!D48</f>
        <v>0</v>
      </c>
      <c r="F48" s="1"/>
      <c r="G48" s="104">
        <f t="shared" si="12"/>
        <v>0</v>
      </c>
      <c r="H48" s="9"/>
      <c r="I48" s="249"/>
      <c r="J48" s="176" t="s">
        <v>348</v>
      </c>
      <c r="K48" s="204">
        <v>3</v>
      </c>
      <c r="L48" s="100">
        <f>'PROJECT SELECTION'!$F$20*MATERIALS!K48</f>
        <v>0</v>
      </c>
      <c r="M48" s="178"/>
      <c r="N48" s="179">
        <f>L48+M48</f>
        <v>0</v>
      </c>
      <c r="O48" s="255"/>
      <c r="P48" s="40"/>
      <c r="Q48" s="40"/>
      <c r="R48" s="40"/>
      <c r="S48" s="40"/>
      <c r="T48" s="40"/>
      <c r="U48" s="40"/>
      <c r="V48" s="257"/>
      <c r="W48" s="237"/>
      <c r="X48" s="203" t="s">
        <v>292</v>
      </c>
      <c r="Y48" s="89">
        <v>2</v>
      </c>
      <c r="Z48" s="114">
        <f>'PROJECT SELECTION'!$L$20*MATERIALS!Y48</f>
        <v>0</v>
      </c>
      <c r="AA48" s="22"/>
      <c r="AB48" s="108">
        <f t="shared" si="14"/>
        <v>0</v>
      </c>
      <c r="AC48" s="244"/>
    </row>
    <row r="49" spans="2:29" ht="13.05" customHeight="1" thickBot="1">
      <c r="B49" s="249"/>
      <c r="C49" s="12" t="s">
        <v>9</v>
      </c>
      <c r="D49" s="93">
        <v>1</v>
      </c>
      <c r="E49" s="98">
        <f>'PROJECT SELECTION'!$C$20*MATERIALS!D49</f>
        <v>0</v>
      </c>
      <c r="F49" s="1"/>
      <c r="G49" s="104">
        <f t="shared" si="12"/>
        <v>0</v>
      </c>
      <c r="H49" s="9"/>
      <c r="I49" s="249"/>
      <c r="J49" s="40"/>
      <c r="K49" s="40"/>
      <c r="L49" s="40"/>
      <c r="M49" s="40"/>
      <c r="N49" s="40"/>
      <c r="O49" s="257"/>
      <c r="P49" s="40"/>
      <c r="Q49" s="506" t="s">
        <v>248</v>
      </c>
      <c r="R49" s="517"/>
      <c r="S49" s="517"/>
      <c r="T49" s="517"/>
      <c r="U49" s="507"/>
      <c r="V49" s="254"/>
      <c r="W49" s="237"/>
      <c r="X49" s="12" t="s">
        <v>8</v>
      </c>
      <c r="Y49" s="89">
        <v>1</v>
      </c>
      <c r="Z49" s="114">
        <f>'PROJECT SELECTION'!$L$20*MATERIALS!Y49</f>
        <v>0</v>
      </c>
      <c r="AA49" s="22"/>
      <c r="AB49" s="108">
        <f t="shared" si="14"/>
        <v>0</v>
      </c>
      <c r="AC49" s="244"/>
    </row>
    <row r="50" spans="2:29" ht="26.65" thickBot="1">
      <c r="B50" s="249"/>
      <c r="C50" s="12" t="s">
        <v>172</v>
      </c>
      <c r="D50" s="93">
        <v>2</v>
      </c>
      <c r="E50" s="98">
        <f>'PROJECT SELECTION'!$C$20*MATERIALS!D50</f>
        <v>0</v>
      </c>
      <c r="F50" s="1"/>
      <c r="G50" s="104">
        <f t="shared" si="12"/>
        <v>0</v>
      </c>
      <c r="H50" s="9"/>
      <c r="I50" s="249"/>
      <c r="J50" s="504" t="s">
        <v>362</v>
      </c>
      <c r="K50" s="518"/>
      <c r="L50" s="518"/>
      <c r="M50" s="518"/>
      <c r="N50" s="505"/>
      <c r="O50" s="254"/>
      <c r="P50" s="40"/>
      <c r="Q50" s="6" t="s">
        <v>5</v>
      </c>
      <c r="R50" s="7" t="s">
        <v>6</v>
      </c>
      <c r="S50" s="7" t="s">
        <v>58</v>
      </c>
      <c r="T50" s="7" t="s">
        <v>233</v>
      </c>
      <c r="U50" s="8" t="s">
        <v>7</v>
      </c>
      <c r="V50" s="254"/>
      <c r="W50" s="237"/>
      <c r="X50" s="21" t="s">
        <v>314</v>
      </c>
      <c r="Y50" s="89">
        <v>1</v>
      </c>
      <c r="Z50" s="114">
        <f>'PROJECT SELECTION'!$L$20*MATERIALS!Y50</f>
        <v>0</v>
      </c>
      <c r="AA50" s="22"/>
      <c r="AB50" s="108">
        <f t="shared" si="14"/>
        <v>0</v>
      </c>
      <c r="AC50" s="244"/>
    </row>
    <row r="51" spans="2:29" ht="26.25">
      <c r="B51" s="249"/>
      <c r="C51" s="12" t="s">
        <v>177</v>
      </c>
      <c r="D51" s="93">
        <v>1</v>
      </c>
      <c r="E51" s="98">
        <f>'PROJECT SELECTION'!$C$20*MATERIALS!D51</f>
        <v>0</v>
      </c>
      <c r="F51" s="1"/>
      <c r="G51" s="104">
        <f t="shared" si="12"/>
        <v>0</v>
      </c>
      <c r="H51" s="9"/>
      <c r="I51" s="249"/>
      <c r="J51" s="185" t="s">
        <v>5</v>
      </c>
      <c r="K51" s="184" t="s">
        <v>6</v>
      </c>
      <c r="L51" s="184" t="s">
        <v>58</v>
      </c>
      <c r="M51" s="184" t="s">
        <v>233</v>
      </c>
      <c r="N51" s="186" t="s">
        <v>7</v>
      </c>
      <c r="O51" s="254"/>
      <c r="P51" s="40"/>
      <c r="Q51" s="78" t="s">
        <v>176</v>
      </c>
      <c r="R51" s="113">
        <v>6</v>
      </c>
      <c r="S51" s="115">
        <f>'PROJECT SELECTION'!$I$19*MATERIALS!R51</f>
        <v>0</v>
      </c>
      <c r="T51" s="76"/>
      <c r="U51" s="116">
        <f>S51+T51</f>
        <v>0</v>
      </c>
      <c r="V51" s="256"/>
      <c r="W51" s="237"/>
      <c r="X51" s="21" t="s">
        <v>272</v>
      </c>
      <c r="Y51" s="182">
        <v>1</v>
      </c>
      <c r="Z51" s="114">
        <f>'PROJECT SELECTION'!$L$20*MATERIALS!Y51</f>
        <v>0</v>
      </c>
      <c r="AA51" s="131"/>
      <c r="AB51" s="132">
        <f t="shared" si="14"/>
        <v>0</v>
      </c>
      <c r="AC51" s="244"/>
    </row>
    <row r="52" spans="2:29">
      <c r="B52" s="249"/>
      <c r="C52" s="12" t="s">
        <v>178</v>
      </c>
      <c r="D52" s="89">
        <v>2</v>
      </c>
      <c r="E52" s="98">
        <f>'PROJECT SELECTION'!$C$20*MATERIALS!D52</f>
        <v>0</v>
      </c>
      <c r="F52" s="22"/>
      <c r="G52" s="104">
        <f t="shared" si="12"/>
        <v>0</v>
      </c>
      <c r="H52" s="9"/>
      <c r="I52" s="249"/>
      <c r="J52" s="203" t="s">
        <v>19</v>
      </c>
      <c r="K52" s="93">
        <v>16</v>
      </c>
      <c r="L52" s="98">
        <f>'PROJECT SELECTION'!$F$21*MATERIALS!K52</f>
        <v>0</v>
      </c>
      <c r="M52" s="1"/>
      <c r="N52" s="104">
        <f>L52+M52</f>
        <v>0</v>
      </c>
      <c r="O52" s="255"/>
      <c r="P52" s="40"/>
      <c r="Q52" s="21" t="s">
        <v>9</v>
      </c>
      <c r="R52" s="89">
        <v>16</v>
      </c>
      <c r="S52" s="114">
        <f>'PROJECT SELECTION'!$I$19*MATERIALS!R52</f>
        <v>0</v>
      </c>
      <c r="T52" s="22"/>
      <c r="U52" s="108">
        <f t="shared" ref="U52:U64" si="15">S52+T52</f>
        <v>0</v>
      </c>
      <c r="V52" s="256"/>
      <c r="W52" s="237"/>
      <c r="X52" s="21" t="s">
        <v>312</v>
      </c>
      <c r="Y52" s="182">
        <v>1</v>
      </c>
      <c r="Z52" s="114">
        <f>'PROJECT SELECTION'!$L$20*MATERIALS!Y52</f>
        <v>0</v>
      </c>
      <c r="AA52" s="131"/>
      <c r="AB52" s="132">
        <f t="shared" si="14"/>
        <v>0</v>
      </c>
      <c r="AC52" s="244"/>
    </row>
    <row r="53" spans="2:29">
      <c r="B53" s="249"/>
      <c r="C53" s="12" t="s">
        <v>179</v>
      </c>
      <c r="D53" s="89">
        <v>4</v>
      </c>
      <c r="E53" s="98">
        <f>'PROJECT SELECTION'!$C$20*MATERIALS!D53</f>
        <v>0</v>
      </c>
      <c r="F53" s="22"/>
      <c r="G53" s="104">
        <f t="shared" si="12"/>
        <v>0</v>
      </c>
      <c r="H53" s="9"/>
      <c r="I53" s="249"/>
      <c r="J53" s="203" t="s">
        <v>448</v>
      </c>
      <c r="K53" s="93">
        <v>1</v>
      </c>
      <c r="L53" s="98">
        <f>'PROJECT SELECTION'!$F$21*MATERIALS!K53</f>
        <v>0</v>
      </c>
      <c r="M53" s="1"/>
      <c r="N53" s="104">
        <f>L53+M53</f>
        <v>0</v>
      </c>
      <c r="O53" s="255"/>
      <c r="P53" s="40"/>
      <c r="Q53" s="21" t="s">
        <v>10</v>
      </c>
      <c r="R53" s="89">
        <v>42</v>
      </c>
      <c r="S53" s="114">
        <f>'PROJECT SELECTION'!$I$19*MATERIALS!R53</f>
        <v>0</v>
      </c>
      <c r="T53" s="22"/>
      <c r="U53" s="108">
        <f t="shared" si="15"/>
        <v>0</v>
      </c>
      <c r="V53" s="256"/>
      <c r="W53" s="237"/>
      <c r="X53" s="21" t="s">
        <v>294</v>
      </c>
      <c r="Y53" s="182">
        <v>1</v>
      </c>
      <c r="Z53" s="114">
        <f>'PROJECT SELECTION'!$L$20*MATERIALS!Y53</f>
        <v>0</v>
      </c>
      <c r="AA53" s="131"/>
      <c r="AB53" s="132">
        <f t="shared" ref="AB53:AB54" si="16">Z53+AA53</f>
        <v>0</v>
      </c>
      <c r="AC53" s="244"/>
    </row>
    <row r="54" spans="2:29" ht="13.15" thickBot="1">
      <c r="B54" s="249"/>
      <c r="C54" s="48" t="s">
        <v>256</v>
      </c>
      <c r="D54" s="89">
        <v>6</v>
      </c>
      <c r="E54" s="114">
        <f>'PROJECT SELECTION'!$C$20*MATERIALS!D54</f>
        <v>0</v>
      </c>
      <c r="F54" s="22"/>
      <c r="G54" s="108">
        <f t="shared" si="12"/>
        <v>0</v>
      </c>
      <c r="H54" s="42"/>
      <c r="I54" s="249"/>
      <c r="J54" s="203" t="s">
        <v>364</v>
      </c>
      <c r="K54" s="93">
        <v>1</v>
      </c>
      <c r="L54" s="98">
        <f>'PROJECT SELECTION'!$F$21*MATERIALS!K54</f>
        <v>0</v>
      </c>
      <c r="M54" s="1"/>
      <c r="N54" s="104">
        <f t="shared" ref="N54:N57" si="17">L54+M54</f>
        <v>0</v>
      </c>
      <c r="O54" s="255"/>
      <c r="P54" s="40"/>
      <c r="Q54" s="21" t="s">
        <v>20</v>
      </c>
      <c r="R54" s="89">
        <v>6</v>
      </c>
      <c r="S54" s="114">
        <f>'PROJECT SELECTION'!$I$19*MATERIALS!R54</f>
        <v>0</v>
      </c>
      <c r="T54" s="22"/>
      <c r="U54" s="108">
        <f t="shared" si="15"/>
        <v>0</v>
      </c>
      <c r="V54" s="256"/>
      <c r="W54" s="237"/>
      <c r="X54" s="25" t="s">
        <v>293</v>
      </c>
      <c r="Y54" s="187">
        <v>1</v>
      </c>
      <c r="Z54" s="114">
        <f>'PROJECT SELECTION'!$L$20*MATERIALS!Y54</f>
        <v>0</v>
      </c>
      <c r="AA54" s="188"/>
      <c r="AB54" s="133">
        <f t="shared" si="16"/>
        <v>0</v>
      </c>
      <c r="AC54" s="244"/>
    </row>
    <row r="55" spans="2:29" ht="13.15" thickBot="1">
      <c r="B55" s="249"/>
      <c r="C55" s="48" t="s">
        <v>257</v>
      </c>
      <c r="D55" s="89">
        <v>6</v>
      </c>
      <c r="E55" s="114">
        <f>'PROJECT SELECTION'!$C$20*MATERIALS!D55</f>
        <v>0</v>
      </c>
      <c r="F55" s="22"/>
      <c r="G55" s="108">
        <f t="shared" si="12"/>
        <v>0</v>
      </c>
      <c r="H55" s="42"/>
      <c r="I55" s="249"/>
      <c r="J55" s="203" t="s">
        <v>180</v>
      </c>
      <c r="K55" s="93">
        <v>4</v>
      </c>
      <c r="L55" s="98">
        <f>'PROJECT SELECTION'!$F$21*MATERIALS!K55</f>
        <v>0</v>
      </c>
      <c r="M55" s="1"/>
      <c r="N55" s="104">
        <f t="shared" si="17"/>
        <v>0</v>
      </c>
      <c r="O55" s="255"/>
      <c r="P55" s="40"/>
      <c r="Q55" s="21" t="s">
        <v>52</v>
      </c>
      <c r="R55" s="89">
        <v>7</v>
      </c>
      <c r="S55" s="114">
        <f>'PROJECT SELECTION'!$I$19*MATERIALS!R55</f>
        <v>0</v>
      </c>
      <c r="T55" s="22"/>
      <c r="U55" s="108">
        <f t="shared" si="15"/>
        <v>0</v>
      </c>
      <c r="V55" s="256"/>
      <c r="W55" s="237"/>
      <c r="X55" s="40"/>
      <c r="Y55" s="40"/>
      <c r="Z55" s="40"/>
      <c r="AA55" s="40"/>
      <c r="AB55" s="40"/>
      <c r="AC55" s="244"/>
    </row>
    <row r="56" spans="2:29" ht="13.5" thickBot="1">
      <c r="B56" s="249"/>
      <c r="C56" s="25" t="s">
        <v>180</v>
      </c>
      <c r="D56" s="90">
        <v>8</v>
      </c>
      <c r="E56" s="99">
        <f>'PROJECT SELECTION'!$C$20*MATERIALS!D56</f>
        <v>0</v>
      </c>
      <c r="F56" s="33"/>
      <c r="G56" s="105">
        <f t="shared" si="12"/>
        <v>0</v>
      </c>
      <c r="H56" s="9"/>
      <c r="I56" s="249"/>
      <c r="J56" s="12" t="s">
        <v>442</v>
      </c>
      <c r="K56" s="93">
        <v>4</v>
      </c>
      <c r="L56" s="98">
        <f>'PROJECT SELECTION'!$F$21*MATERIALS!K56</f>
        <v>0</v>
      </c>
      <c r="M56" s="1"/>
      <c r="N56" s="104">
        <f t="shared" si="17"/>
        <v>0</v>
      </c>
      <c r="O56" s="255"/>
      <c r="P56" s="40"/>
      <c r="Q56" s="21" t="s">
        <v>245</v>
      </c>
      <c r="R56" s="89">
        <v>8</v>
      </c>
      <c r="S56" s="114">
        <f>'PROJECT SELECTION'!$I$19*MATERIALS!R56</f>
        <v>0</v>
      </c>
      <c r="T56" s="22"/>
      <c r="U56" s="108">
        <f t="shared" si="15"/>
        <v>0</v>
      </c>
      <c r="V56" s="256"/>
      <c r="W56" s="237"/>
      <c r="X56" s="504" t="s">
        <v>328</v>
      </c>
      <c r="Y56" s="518"/>
      <c r="Z56" s="518"/>
      <c r="AA56" s="518"/>
      <c r="AB56" s="505"/>
      <c r="AC56" s="244"/>
    </row>
    <row r="57" spans="2:29" ht="26.65" thickBot="1">
      <c r="B57" s="249"/>
      <c r="C57" s="40"/>
      <c r="D57" s="40"/>
      <c r="E57" s="326"/>
      <c r="F57" s="327"/>
      <c r="G57" s="328"/>
      <c r="H57" s="329"/>
      <c r="I57" s="249"/>
      <c r="J57" s="203" t="s">
        <v>363</v>
      </c>
      <c r="K57" s="93">
        <v>0</v>
      </c>
      <c r="L57" s="98">
        <f>'PROJECT SELECTION'!$F$21*MATERIALS!K57</f>
        <v>0</v>
      </c>
      <c r="M57" s="1"/>
      <c r="N57" s="104">
        <f t="shared" si="17"/>
        <v>0</v>
      </c>
      <c r="O57" s="255"/>
      <c r="P57" s="40"/>
      <c r="Q57" s="21" t="s">
        <v>249</v>
      </c>
      <c r="R57" s="89">
        <v>1</v>
      </c>
      <c r="S57" s="114">
        <f>'PROJECT SELECTION'!$I$19*MATERIALS!R57</f>
        <v>0</v>
      </c>
      <c r="T57" s="22"/>
      <c r="U57" s="108">
        <f t="shared" si="15"/>
        <v>0</v>
      </c>
      <c r="V57" s="256"/>
      <c r="W57" s="237"/>
      <c r="X57" s="185" t="s">
        <v>5</v>
      </c>
      <c r="Y57" s="184" t="s">
        <v>6</v>
      </c>
      <c r="Z57" s="184" t="s">
        <v>58</v>
      </c>
      <c r="AA57" s="184" t="s">
        <v>233</v>
      </c>
      <c r="AB57" s="186" t="s">
        <v>7</v>
      </c>
      <c r="AC57" s="244"/>
    </row>
    <row r="58" spans="2:29" ht="13.5" thickBot="1">
      <c r="B58" s="249"/>
      <c r="C58" s="506" t="s">
        <v>189</v>
      </c>
      <c r="D58" s="517"/>
      <c r="E58" s="517"/>
      <c r="F58" s="517"/>
      <c r="G58" s="507"/>
      <c r="H58" s="299"/>
      <c r="I58" s="249"/>
      <c r="J58" s="250"/>
      <c r="K58" s="40"/>
      <c r="L58" s="40"/>
      <c r="M58" s="40"/>
      <c r="N58" s="40"/>
      <c r="O58" s="257"/>
      <c r="P58" s="40"/>
      <c r="Q58" s="21" t="s">
        <v>446</v>
      </c>
      <c r="R58" s="89">
        <v>1</v>
      </c>
      <c r="S58" s="114">
        <f>'PROJECT SELECTION'!$I$19*MATERIALS!R58</f>
        <v>0</v>
      </c>
      <c r="T58" s="22"/>
      <c r="U58" s="108">
        <f t="shared" si="15"/>
        <v>0</v>
      </c>
      <c r="V58" s="256"/>
      <c r="W58" s="237"/>
      <c r="X58" s="203" t="s">
        <v>9</v>
      </c>
      <c r="Y58" s="89">
        <v>4</v>
      </c>
      <c r="Z58" s="114">
        <f>'PROJECT SELECTION'!$L$21*MATERIALS!Y58</f>
        <v>0</v>
      </c>
      <c r="AA58" s="22"/>
      <c r="AB58" s="108">
        <f>Z58+AA58</f>
        <v>0</v>
      </c>
      <c r="AC58" s="244"/>
    </row>
    <row r="59" spans="2:29" ht="26.65" thickBot="1">
      <c r="B59" s="249"/>
      <c r="C59" s="6" t="s">
        <v>5</v>
      </c>
      <c r="D59" s="7" t="s">
        <v>6</v>
      </c>
      <c r="E59" s="7" t="s">
        <v>58</v>
      </c>
      <c r="F59" s="7" t="s">
        <v>233</v>
      </c>
      <c r="G59" s="8" t="s">
        <v>7</v>
      </c>
      <c r="H59" s="299"/>
      <c r="I59" s="249"/>
      <c r="J59" s="504" t="s">
        <v>511</v>
      </c>
      <c r="K59" s="518"/>
      <c r="L59" s="518"/>
      <c r="M59" s="518"/>
      <c r="N59" s="505"/>
      <c r="O59" s="254"/>
      <c r="P59" s="40"/>
      <c r="Q59" s="21" t="s">
        <v>250</v>
      </c>
      <c r="R59" s="89">
        <v>1</v>
      </c>
      <c r="S59" s="114">
        <f>'PROJECT SELECTION'!$I$19*MATERIALS!R59</f>
        <v>0</v>
      </c>
      <c r="T59" s="22"/>
      <c r="U59" s="108">
        <f t="shared" si="15"/>
        <v>0</v>
      </c>
      <c r="V59" s="256"/>
      <c r="W59" s="237"/>
      <c r="X59" s="21" t="s">
        <v>276</v>
      </c>
      <c r="Y59" s="89">
        <v>1</v>
      </c>
      <c r="Z59" s="114">
        <f>'PROJECT SELECTION'!$L$21*MATERIALS!Y59</f>
        <v>0</v>
      </c>
      <c r="AA59" s="22"/>
      <c r="AB59" s="108">
        <f t="shared" ref="AB59:AB65" si="18">Z59+AA59</f>
        <v>0</v>
      </c>
      <c r="AC59" s="244"/>
    </row>
    <row r="60" spans="2:29" ht="26.25">
      <c r="B60" s="249"/>
      <c r="C60" s="29" t="s">
        <v>20</v>
      </c>
      <c r="D60" s="94">
        <v>2</v>
      </c>
      <c r="E60" s="97">
        <f>'PROJECT SELECTION'!$C$21*MATERIALS!D60</f>
        <v>0</v>
      </c>
      <c r="F60" s="30"/>
      <c r="G60" s="103">
        <f>E60+F60</f>
        <v>0</v>
      </c>
      <c r="H60" s="9"/>
      <c r="I60" s="249"/>
      <c r="J60" s="185" t="s">
        <v>5</v>
      </c>
      <c r="K60" s="184" t="s">
        <v>6</v>
      </c>
      <c r="L60" s="184" t="s">
        <v>58</v>
      </c>
      <c r="M60" s="184" t="s">
        <v>233</v>
      </c>
      <c r="N60" s="186" t="s">
        <v>7</v>
      </c>
      <c r="O60" s="254"/>
      <c r="P60" s="40"/>
      <c r="Q60" s="21" t="s">
        <v>251</v>
      </c>
      <c r="R60" s="89">
        <v>3</v>
      </c>
      <c r="S60" s="114">
        <f>'PROJECT SELECTION'!$I$19*MATERIALS!R60</f>
        <v>0</v>
      </c>
      <c r="T60" s="22"/>
      <c r="U60" s="108">
        <f t="shared" si="15"/>
        <v>0</v>
      </c>
      <c r="V60" s="256"/>
      <c r="W60" s="237"/>
      <c r="X60" s="203" t="s">
        <v>329</v>
      </c>
      <c r="Y60" s="89">
        <v>1</v>
      </c>
      <c r="Z60" s="114">
        <f>'PROJECT SELECTION'!$L$21*MATERIALS!Y60</f>
        <v>0</v>
      </c>
      <c r="AA60" s="22"/>
      <c r="AB60" s="108">
        <f t="shared" si="18"/>
        <v>0</v>
      </c>
      <c r="AC60" s="244"/>
    </row>
    <row r="61" spans="2:29">
      <c r="B61" s="249"/>
      <c r="C61" s="12" t="s">
        <v>10</v>
      </c>
      <c r="D61" s="93">
        <v>15</v>
      </c>
      <c r="E61" s="98">
        <f>'PROJECT SELECTION'!$C$21*MATERIALS!D61</f>
        <v>0</v>
      </c>
      <c r="F61" s="1"/>
      <c r="G61" s="104">
        <f t="shared" ref="G61:G67" si="19">E61+F61</f>
        <v>0</v>
      </c>
      <c r="H61" s="9"/>
      <c r="I61" s="249"/>
      <c r="J61" s="203" t="s">
        <v>19</v>
      </c>
      <c r="K61" s="93">
        <v>2</v>
      </c>
      <c r="L61" s="98">
        <f>'PROJECT SELECTION'!$F$22*MATERIALS!K61</f>
        <v>0</v>
      </c>
      <c r="M61" s="1"/>
      <c r="N61" s="104">
        <f>L61+M61</f>
        <v>0</v>
      </c>
      <c r="O61" s="255"/>
      <c r="P61" s="40"/>
      <c r="Q61" s="21" t="s">
        <v>252</v>
      </c>
      <c r="R61" s="89">
        <v>16</v>
      </c>
      <c r="S61" s="114">
        <f>'PROJECT SELECTION'!$I$19*MATERIALS!R61</f>
        <v>0</v>
      </c>
      <c r="T61" s="22"/>
      <c r="U61" s="108">
        <f t="shared" si="15"/>
        <v>0</v>
      </c>
      <c r="V61" s="256"/>
      <c r="W61" s="237"/>
      <c r="X61" s="12" t="s">
        <v>165</v>
      </c>
      <c r="Y61" s="89">
        <v>4</v>
      </c>
      <c r="Z61" s="114">
        <f>'PROJECT SELECTION'!$L$21*MATERIALS!Y61</f>
        <v>0</v>
      </c>
      <c r="AA61" s="22"/>
      <c r="AB61" s="108">
        <f t="shared" si="18"/>
        <v>0</v>
      </c>
      <c r="AC61" s="244"/>
    </row>
    <row r="62" spans="2:29">
      <c r="B62" s="249"/>
      <c r="C62" s="12" t="s">
        <v>9</v>
      </c>
      <c r="D62" s="93">
        <v>5</v>
      </c>
      <c r="E62" s="98">
        <f>'PROJECT SELECTION'!$C$21*MATERIALS!D62</f>
        <v>0</v>
      </c>
      <c r="F62" s="1"/>
      <c r="G62" s="104">
        <f t="shared" si="19"/>
        <v>0</v>
      </c>
      <c r="H62" s="9"/>
      <c r="I62" s="249"/>
      <c r="J62" s="203" t="s">
        <v>519</v>
      </c>
      <c r="K62" s="93">
        <v>2</v>
      </c>
      <c r="L62" s="98">
        <f>'PROJECT SELECTION'!$F$22*MATERIALS!K62</f>
        <v>0</v>
      </c>
      <c r="M62" s="1"/>
      <c r="N62" s="104">
        <f>L62+M62</f>
        <v>0</v>
      </c>
      <c r="O62" s="255"/>
      <c r="P62" s="40"/>
      <c r="Q62" s="21" t="s">
        <v>253</v>
      </c>
      <c r="R62" s="89">
        <v>8</v>
      </c>
      <c r="S62" s="114">
        <f>'PROJECT SELECTION'!$I$19*MATERIALS!R62</f>
        <v>0</v>
      </c>
      <c r="T62" s="22"/>
      <c r="U62" s="108">
        <f t="shared" si="15"/>
        <v>0</v>
      </c>
      <c r="V62" s="256"/>
      <c r="W62" s="237"/>
      <c r="X62" s="12" t="s">
        <v>163</v>
      </c>
      <c r="Y62" s="89">
        <v>4</v>
      </c>
      <c r="Z62" s="114">
        <f>'PROJECT SELECTION'!$L$21*MATERIALS!Y62</f>
        <v>0</v>
      </c>
      <c r="AA62" s="22"/>
      <c r="AB62" s="108">
        <f t="shared" si="18"/>
        <v>0</v>
      </c>
      <c r="AC62" s="244"/>
    </row>
    <row r="63" spans="2:29">
      <c r="B63" s="249"/>
      <c r="C63" s="12" t="s">
        <v>172</v>
      </c>
      <c r="D63" s="93">
        <v>1</v>
      </c>
      <c r="E63" s="98">
        <f>'PROJECT SELECTION'!$C$21*MATERIALS!D63</f>
        <v>0</v>
      </c>
      <c r="F63" s="1"/>
      <c r="G63" s="104">
        <f t="shared" si="19"/>
        <v>0</v>
      </c>
      <c r="H63" s="9"/>
      <c r="I63" s="249"/>
      <c r="J63" s="203" t="s">
        <v>512</v>
      </c>
      <c r="K63" s="93">
        <v>2</v>
      </c>
      <c r="L63" s="98">
        <f>'PROJECT SELECTION'!$F$22*MATERIALS!K63</f>
        <v>0</v>
      </c>
      <c r="M63" s="1"/>
      <c r="N63" s="104">
        <f t="shared" ref="N63:N66" si="20">L63+M63</f>
        <v>0</v>
      </c>
      <c r="O63" s="255"/>
      <c r="P63" s="40"/>
      <c r="Q63" s="21" t="s">
        <v>254</v>
      </c>
      <c r="R63" s="89">
        <v>8</v>
      </c>
      <c r="S63" s="114">
        <f>'PROJECT SELECTION'!$I$19*MATERIALS!R63</f>
        <v>0</v>
      </c>
      <c r="T63" s="22"/>
      <c r="U63" s="108">
        <f t="shared" si="15"/>
        <v>0</v>
      </c>
      <c r="V63" s="256"/>
      <c r="W63" s="237"/>
      <c r="X63" s="12" t="s">
        <v>162</v>
      </c>
      <c r="Y63" s="182">
        <v>4</v>
      </c>
      <c r="Z63" s="114">
        <f>'PROJECT SELECTION'!$L$21*MATERIALS!Y63</f>
        <v>0</v>
      </c>
      <c r="AA63" s="131"/>
      <c r="AB63" s="132">
        <f t="shared" si="18"/>
        <v>0</v>
      </c>
      <c r="AC63" s="244"/>
    </row>
    <row r="64" spans="2:29">
      <c r="B64" s="249"/>
      <c r="C64" s="12" t="s">
        <v>443</v>
      </c>
      <c r="D64" s="93">
        <v>1</v>
      </c>
      <c r="E64" s="98">
        <f>'PROJECT SELECTION'!$C$21*MATERIALS!D64</f>
        <v>0</v>
      </c>
      <c r="F64" s="1"/>
      <c r="G64" s="104">
        <f t="shared" si="19"/>
        <v>0</v>
      </c>
      <c r="H64" s="9"/>
      <c r="I64" s="249"/>
      <c r="J64" s="203" t="s">
        <v>517</v>
      </c>
      <c r="K64" s="93">
        <v>1</v>
      </c>
      <c r="L64" s="98">
        <f>'PROJECT SELECTION'!$F$22*MATERIALS!K64</f>
        <v>0</v>
      </c>
      <c r="M64" s="1"/>
      <c r="N64" s="104">
        <f t="shared" si="20"/>
        <v>0</v>
      </c>
      <c r="O64" s="255"/>
      <c r="P64" s="40"/>
      <c r="Q64" s="21" t="s">
        <v>449</v>
      </c>
      <c r="R64" s="89">
        <v>1</v>
      </c>
      <c r="S64" s="114">
        <f>'PROJECT SELECTION'!$I$19*MATERIALS!R64</f>
        <v>0</v>
      </c>
      <c r="T64" s="22"/>
      <c r="U64" s="108">
        <f t="shared" si="15"/>
        <v>0</v>
      </c>
      <c r="V64" s="256"/>
      <c r="W64" s="237"/>
      <c r="X64" s="38" t="s">
        <v>334</v>
      </c>
      <c r="Y64" s="198">
        <v>1</v>
      </c>
      <c r="Z64" s="114">
        <f>'PROJECT SELECTION'!$L$21*MATERIALS!Y64</f>
        <v>0</v>
      </c>
      <c r="AA64" s="199"/>
      <c r="AB64" s="107">
        <f t="shared" si="18"/>
        <v>0</v>
      </c>
      <c r="AC64" s="244"/>
    </row>
    <row r="65" spans="2:29" ht="13.15" thickBot="1">
      <c r="B65" s="249"/>
      <c r="C65" s="12" t="s">
        <v>50</v>
      </c>
      <c r="D65" s="89">
        <v>7</v>
      </c>
      <c r="E65" s="98">
        <f>'PROJECT SELECTION'!$C$21*MATERIALS!D65</f>
        <v>0</v>
      </c>
      <c r="F65" s="22"/>
      <c r="G65" s="104">
        <f t="shared" si="19"/>
        <v>0</v>
      </c>
      <c r="H65" s="9"/>
      <c r="I65" s="249"/>
      <c r="J65" s="203" t="s">
        <v>513</v>
      </c>
      <c r="K65" s="93">
        <v>16</v>
      </c>
      <c r="L65" s="98">
        <f>'PROJECT SELECTION'!$F$22*MATERIALS!K65</f>
        <v>0</v>
      </c>
      <c r="M65" s="1"/>
      <c r="N65" s="104">
        <f t="shared" si="20"/>
        <v>0</v>
      </c>
      <c r="O65" s="255"/>
      <c r="P65" s="40"/>
      <c r="Q65" s="48" t="s">
        <v>256</v>
      </c>
      <c r="R65" s="89">
        <v>16</v>
      </c>
      <c r="S65" s="114">
        <f>'PROJECT SELECTION'!$I$19*MATERIALS!R65</f>
        <v>0</v>
      </c>
      <c r="T65" s="22"/>
      <c r="U65" s="108">
        <f t="shared" ref="U65:U69" si="21">S65+T65</f>
        <v>0</v>
      </c>
      <c r="V65" s="256"/>
      <c r="W65" s="237"/>
      <c r="X65" s="25" t="s">
        <v>336</v>
      </c>
      <c r="Y65" s="90">
        <v>1</v>
      </c>
      <c r="Z65" s="114">
        <f>'PROJECT SELECTION'!$L$21*MATERIALS!Y65</f>
        <v>0</v>
      </c>
      <c r="AA65" s="33"/>
      <c r="AB65" s="109">
        <f t="shared" si="18"/>
        <v>0</v>
      </c>
      <c r="AC65" s="244"/>
    </row>
    <row r="66" spans="2:29" ht="13.15" thickBot="1">
      <c r="B66" s="249"/>
      <c r="C66" s="12" t="s">
        <v>12</v>
      </c>
      <c r="D66" s="89">
        <v>3</v>
      </c>
      <c r="E66" s="98">
        <f>'PROJECT SELECTION'!$C$21*MATERIALS!D66</f>
        <v>0</v>
      </c>
      <c r="F66" s="22"/>
      <c r="G66" s="104">
        <f t="shared" si="19"/>
        <v>0</v>
      </c>
      <c r="H66" s="9"/>
      <c r="I66" s="249"/>
      <c r="J66" s="203" t="s">
        <v>514</v>
      </c>
      <c r="K66" s="93">
        <v>16</v>
      </c>
      <c r="L66" s="98">
        <f>'PROJECT SELECTION'!$F$22*MATERIALS!K66</f>
        <v>0</v>
      </c>
      <c r="M66" s="1"/>
      <c r="N66" s="104">
        <f t="shared" si="20"/>
        <v>0</v>
      </c>
      <c r="O66" s="255"/>
      <c r="P66" s="40"/>
      <c r="Q66" s="48" t="s">
        <v>257</v>
      </c>
      <c r="R66" s="89">
        <v>16</v>
      </c>
      <c r="S66" s="114">
        <f>'PROJECT SELECTION'!$I$19*MATERIALS!R66</f>
        <v>0</v>
      </c>
      <c r="T66" s="22"/>
      <c r="U66" s="108">
        <f t="shared" si="21"/>
        <v>0</v>
      </c>
      <c r="V66" s="256"/>
      <c r="W66" s="237"/>
      <c r="X66" s="40"/>
      <c r="Y66" s="40"/>
      <c r="Z66" s="40"/>
      <c r="AA66" s="40"/>
      <c r="AB66" s="40"/>
      <c r="AC66" s="244"/>
    </row>
    <row r="67" spans="2:29" ht="13.5" thickBot="1">
      <c r="B67" s="249"/>
      <c r="C67" s="25" t="s">
        <v>64</v>
      </c>
      <c r="D67" s="90">
        <v>0</v>
      </c>
      <c r="E67" s="99">
        <f>'PROJECT SELECTION'!$C$20*MATERIALS!D67</f>
        <v>0</v>
      </c>
      <c r="F67" s="33"/>
      <c r="G67" s="105">
        <f t="shared" si="19"/>
        <v>0</v>
      </c>
      <c r="H67" s="9"/>
      <c r="I67" s="249"/>
      <c r="J67" s="203" t="s">
        <v>613</v>
      </c>
      <c r="K67" s="93">
        <v>1</v>
      </c>
      <c r="L67" s="98">
        <f>'PROJECT SELECTION'!$F$22*MATERIALS!K67</f>
        <v>0</v>
      </c>
      <c r="M67" s="1"/>
      <c r="N67" s="104">
        <f t="shared" ref="N67:N68" si="22">L67+M67</f>
        <v>0</v>
      </c>
      <c r="O67" s="255"/>
      <c r="P67" s="40"/>
      <c r="Q67" s="48" t="s">
        <v>452</v>
      </c>
      <c r="R67" s="89">
        <v>4</v>
      </c>
      <c r="S67" s="114">
        <f>'PROJECT SELECTION'!$I$19*MATERIALS!R67</f>
        <v>0</v>
      </c>
      <c r="T67" s="22"/>
      <c r="U67" s="108">
        <f t="shared" si="21"/>
        <v>0</v>
      </c>
      <c r="V67" s="256"/>
      <c r="W67" s="237"/>
      <c r="X67" s="504" t="s">
        <v>405</v>
      </c>
      <c r="Y67" s="518"/>
      <c r="Z67" s="518"/>
      <c r="AA67" s="518"/>
      <c r="AB67" s="505"/>
      <c r="AC67" s="244"/>
    </row>
    <row r="68" spans="2:29" ht="26.65" thickBot="1">
      <c r="B68" s="249"/>
      <c r="C68" s="40"/>
      <c r="D68" s="40"/>
      <c r="E68" s="40"/>
      <c r="F68" s="40"/>
      <c r="G68" s="40"/>
      <c r="H68" s="237"/>
      <c r="I68" s="249"/>
      <c r="J68" s="215" t="s">
        <v>516</v>
      </c>
      <c r="K68" s="95">
        <v>16</v>
      </c>
      <c r="L68" s="99">
        <f>'PROJECT SELECTION'!$F$22*MATERIALS!K68</f>
        <v>0</v>
      </c>
      <c r="M68" s="10"/>
      <c r="N68" s="105">
        <f t="shared" si="22"/>
        <v>0</v>
      </c>
      <c r="O68" s="255"/>
      <c r="P68" s="40"/>
      <c r="Q68" s="48" t="s">
        <v>441</v>
      </c>
      <c r="R68" s="89">
        <v>4</v>
      </c>
      <c r="S68" s="114">
        <f>'PROJECT SELECTION'!$I$19*MATERIALS!R68</f>
        <v>0</v>
      </c>
      <c r="T68" s="22"/>
      <c r="U68" s="108">
        <f t="shared" si="21"/>
        <v>0</v>
      </c>
      <c r="V68" s="256"/>
      <c r="W68" s="237"/>
      <c r="X68" s="185" t="s">
        <v>5</v>
      </c>
      <c r="Y68" s="184" t="s">
        <v>6</v>
      </c>
      <c r="Z68" s="184" t="s">
        <v>58</v>
      </c>
      <c r="AA68" s="184" t="s">
        <v>233</v>
      </c>
      <c r="AB68" s="186" t="s">
        <v>7</v>
      </c>
      <c r="AC68" s="244"/>
    </row>
    <row r="69" spans="2:29" ht="13.5" thickBot="1">
      <c r="B69" s="249"/>
      <c r="C69" s="506" t="s">
        <v>209</v>
      </c>
      <c r="D69" s="517"/>
      <c r="E69" s="517"/>
      <c r="F69" s="517"/>
      <c r="G69" s="507"/>
      <c r="H69" s="299"/>
      <c r="I69" s="249"/>
      <c r="J69" s="40"/>
      <c r="K69" s="40"/>
      <c r="L69" s="40"/>
      <c r="M69" s="40"/>
      <c r="N69" s="40"/>
      <c r="O69" s="257"/>
      <c r="P69" s="40"/>
      <c r="Q69" s="49" t="s">
        <v>64</v>
      </c>
      <c r="R69" s="90">
        <v>0</v>
      </c>
      <c r="S69" s="86">
        <f>'PROJECT SELECTION'!$I$19*MATERIALS!R69</f>
        <v>0</v>
      </c>
      <c r="T69" s="33"/>
      <c r="U69" s="109">
        <f t="shared" si="21"/>
        <v>0</v>
      </c>
      <c r="V69" s="256"/>
      <c r="W69" s="237"/>
      <c r="X69" s="203" t="s">
        <v>406</v>
      </c>
      <c r="Y69" s="89">
        <v>2</v>
      </c>
      <c r="Z69" s="114">
        <f>'PROJECT SELECTION'!$L$22*MATERIALS!Y69</f>
        <v>0</v>
      </c>
      <c r="AA69" s="22"/>
      <c r="AB69" s="108">
        <f>Z69+AA69</f>
        <v>0</v>
      </c>
      <c r="AC69" s="244"/>
    </row>
    <row r="70" spans="2:29" ht="26.65" thickBot="1">
      <c r="B70" s="249"/>
      <c r="C70" s="6" t="s">
        <v>5</v>
      </c>
      <c r="D70" s="7" t="s">
        <v>6</v>
      </c>
      <c r="E70" s="7" t="s">
        <v>58</v>
      </c>
      <c r="F70" s="7" t="s">
        <v>233</v>
      </c>
      <c r="G70" s="8" t="s">
        <v>7</v>
      </c>
      <c r="H70" s="299"/>
      <c r="I70" s="249"/>
      <c r="J70" s="40"/>
      <c r="K70" s="40"/>
      <c r="L70" s="40"/>
      <c r="M70" s="40"/>
      <c r="N70" s="40"/>
      <c r="O70" s="257"/>
      <c r="P70" s="40"/>
      <c r="Q70" s="40"/>
      <c r="R70" s="40"/>
      <c r="S70" s="40"/>
      <c r="T70" s="40"/>
      <c r="U70" s="40"/>
      <c r="V70" s="257"/>
      <c r="W70" s="237"/>
      <c r="X70" s="21" t="s">
        <v>8</v>
      </c>
      <c r="Y70" s="89">
        <v>4</v>
      </c>
      <c r="Z70" s="114">
        <f>'PROJECT SELECTION'!$L$22*MATERIALS!Y70</f>
        <v>0</v>
      </c>
      <c r="AA70" s="22"/>
      <c r="AB70" s="108">
        <f t="shared" ref="AB70:AB78" si="23">Z70+AA70</f>
        <v>0</v>
      </c>
      <c r="AC70" s="244"/>
    </row>
    <row r="71" spans="2:29" ht="13.15">
      <c r="B71" s="249"/>
      <c r="C71" s="29" t="s">
        <v>52</v>
      </c>
      <c r="D71" s="94">
        <v>2</v>
      </c>
      <c r="E71" s="97">
        <f>'PROJECT SELECTION'!$C$22*MATERIALS!D71</f>
        <v>0</v>
      </c>
      <c r="F71" s="30"/>
      <c r="G71" s="103">
        <f>E71+F71</f>
        <v>0</v>
      </c>
      <c r="H71" s="9"/>
      <c r="I71" s="249"/>
      <c r="J71" s="40"/>
      <c r="K71" s="40"/>
      <c r="L71" s="40"/>
      <c r="M71" s="40"/>
      <c r="N71" s="40"/>
      <c r="O71" s="257"/>
      <c r="P71" s="40"/>
      <c r="Q71" s="504" t="s">
        <v>324</v>
      </c>
      <c r="R71" s="518"/>
      <c r="S71" s="518"/>
      <c r="T71" s="518"/>
      <c r="U71" s="505"/>
      <c r="V71" s="254"/>
      <c r="W71" s="237"/>
      <c r="X71" s="203" t="s">
        <v>407</v>
      </c>
      <c r="Y71" s="89">
        <v>1</v>
      </c>
      <c r="Z71" s="114">
        <f>'PROJECT SELECTION'!$L$22*MATERIALS!Y71</f>
        <v>0</v>
      </c>
      <c r="AA71" s="22"/>
      <c r="AB71" s="108">
        <f t="shared" si="23"/>
        <v>0</v>
      </c>
      <c r="AC71" s="244"/>
    </row>
    <row r="72" spans="2:29" ht="26.25">
      <c r="B72" s="249"/>
      <c r="C72" s="12" t="s">
        <v>176</v>
      </c>
      <c r="D72" s="93">
        <v>2</v>
      </c>
      <c r="E72" s="98">
        <f>'PROJECT SELECTION'!$C$22*MATERIALS!D72</f>
        <v>0</v>
      </c>
      <c r="F72" s="1"/>
      <c r="G72" s="104">
        <f t="shared" ref="G72:G77" si="24">E72+F72</f>
        <v>0</v>
      </c>
      <c r="H72" s="9"/>
      <c r="I72" s="249"/>
      <c r="J72" s="40"/>
      <c r="K72" s="40"/>
      <c r="L72" s="40"/>
      <c r="M72" s="40"/>
      <c r="N72" s="40"/>
      <c r="O72" s="257"/>
      <c r="P72" s="40"/>
      <c r="Q72" s="185" t="s">
        <v>5</v>
      </c>
      <c r="R72" s="184" t="s">
        <v>6</v>
      </c>
      <c r="S72" s="184" t="s">
        <v>58</v>
      </c>
      <c r="T72" s="184" t="s">
        <v>233</v>
      </c>
      <c r="U72" s="186" t="s">
        <v>7</v>
      </c>
      <c r="V72" s="254"/>
      <c r="W72" s="237"/>
      <c r="X72" s="12" t="s">
        <v>408</v>
      </c>
      <c r="Y72" s="89">
        <v>1</v>
      </c>
      <c r="Z72" s="114">
        <f>'PROJECT SELECTION'!$L$22*MATERIALS!Y72</f>
        <v>0</v>
      </c>
      <c r="AA72" s="22"/>
      <c r="AB72" s="108">
        <f t="shared" si="23"/>
        <v>0</v>
      </c>
      <c r="AC72" s="244"/>
    </row>
    <row r="73" spans="2:29">
      <c r="B73" s="249"/>
      <c r="C73" s="12" t="s">
        <v>9</v>
      </c>
      <c r="D73" s="93">
        <v>1</v>
      </c>
      <c r="E73" s="98">
        <f>'PROJECT SELECTION'!$C$22*MATERIALS!D73</f>
        <v>0</v>
      </c>
      <c r="F73" s="1"/>
      <c r="G73" s="104">
        <f t="shared" si="24"/>
        <v>0</v>
      </c>
      <c r="H73" s="9"/>
      <c r="I73" s="249"/>
      <c r="J73" s="40"/>
      <c r="K73" s="40"/>
      <c r="L73" s="40"/>
      <c r="M73" s="40"/>
      <c r="N73" s="40"/>
      <c r="O73" s="257"/>
      <c r="P73" s="40"/>
      <c r="Q73" s="21" t="s">
        <v>20</v>
      </c>
      <c r="R73" s="89">
        <v>4</v>
      </c>
      <c r="S73" s="114">
        <f>'PROJECT SELECTION'!$I$20*MATERIALS!R73</f>
        <v>0</v>
      </c>
      <c r="T73" s="22"/>
      <c r="U73" s="108">
        <f>S73+T73</f>
        <v>0</v>
      </c>
      <c r="V73" s="256"/>
      <c r="W73" s="237"/>
      <c r="X73" s="12" t="s">
        <v>409</v>
      </c>
      <c r="Y73" s="89">
        <v>1</v>
      </c>
      <c r="Z73" s="114">
        <f>'PROJECT SELECTION'!$L$22*MATERIALS!Y73</f>
        <v>0</v>
      </c>
      <c r="AA73" s="22"/>
      <c r="AB73" s="108">
        <f t="shared" si="23"/>
        <v>0</v>
      </c>
      <c r="AC73" s="244"/>
    </row>
    <row r="74" spans="2:29">
      <c r="B74" s="249"/>
      <c r="C74" s="12" t="s">
        <v>10</v>
      </c>
      <c r="D74" s="93">
        <v>1</v>
      </c>
      <c r="E74" s="98">
        <f>'PROJECT SELECTION'!$C$22*MATERIALS!D74</f>
        <v>0</v>
      </c>
      <c r="F74" s="1"/>
      <c r="G74" s="104">
        <f t="shared" si="24"/>
        <v>0</v>
      </c>
      <c r="H74" s="9"/>
      <c r="I74" s="249"/>
      <c r="J74" s="40"/>
      <c r="K74" s="40"/>
      <c r="L74" s="40"/>
      <c r="M74" s="40"/>
      <c r="N74" s="40"/>
      <c r="O74" s="257"/>
      <c r="P74" s="40"/>
      <c r="Q74" s="21" t="s">
        <v>176</v>
      </c>
      <c r="R74" s="89">
        <v>1</v>
      </c>
      <c r="S74" s="114">
        <f>'PROJECT SELECTION'!$I$20*MATERIALS!R74</f>
        <v>0</v>
      </c>
      <c r="T74" s="22"/>
      <c r="U74" s="108">
        <f t="shared" ref="U74:U79" si="25">S74+T74</f>
        <v>0</v>
      </c>
      <c r="V74" s="256"/>
      <c r="W74" s="237"/>
      <c r="X74" s="12" t="s">
        <v>410</v>
      </c>
      <c r="Y74" s="182">
        <v>1</v>
      </c>
      <c r="Z74" s="114">
        <f>'PROJECT SELECTION'!$L$22*MATERIALS!Y74</f>
        <v>0</v>
      </c>
      <c r="AA74" s="131"/>
      <c r="AB74" s="132">
        <f t="shared" si="23"/>
        <v>0</v>
      </c>
      <c r="AC74" s="244"/>
    </row>
    <row r="75" spans="2:29">
      <c r="B75" s="249"/>
      <c r="C75" s="12" t="s">
        <v>172</v>
      </c>
      <c r="D75" s="89">
        <v>2</v>
      </c>
      <c r="E75" s="98">
        <f>'PROJECT SELECTION'!$C$22*MATERIALS!D75</f>
        <v>0</v>
      </c>
      <c r="F75" s="22"/>
      <c r="G75" s="104">
        <f t="shared" si="24"/>
        <v>0</v>
      </c>
      <c r="H75" s="9"/>
      <c r="I75" s="249"/>
      <c r="J75" s="40"/>
      <c r="K75" s="40"/>
      <c r="L75" s="40"/>
      <c r="M75" s="40"/>
      <c r="N75" s="40"/>
      <c r="O75" s="257"/>
      <c r="P75" s="40"/>
      <c r="Q75" s="21" t="s">
        <v>8</v>
      </c>
      <c r="R75" s="89">
        <v>4</v>
      </c>
      <c r="S75" s="114">
        <f>'PROJECT SELECTION'!$I$20*MATERIALS!R75</f>
        <v>0</v>
      </c>
      <c r="T75" s="22"/>
      <c r="U75" s="108">
        <f t="shared" si="25"/>
        <v>0</v>
      </c>
      <c r="V75" s="256"/>
      <c r="W75" s="237"/>
      <c r="X75" s="21" t="s">
        <v>411</v>
      </c>
      <c r="Y75" s="89">
        <v>1</v>
      </c>
      <c r="Z75" s="114">
        <f>'PROJECT SELECTION'!$L$22*MATERIALS!Y75</f>
        <v>0</v>
      </c>
      <c r="AA75" s="22"/>
      <c r="AB75" s="108">
        <f t="shared" si="23"/>
        <v>0</v>
      </c>
      <c r="AC75" s="244"/>
    </row>
    <row r="76" spans="2:29">
      <c r="B76" s="249"/>
      <c r="C76" s="12" t="s">
        <v>454</v>
      </c>
      <c r="D76" s="89">
        <v>1</v>
      </c>
      <c r="E76" s="98">
        <f>'PROJECT SELECTION'!$C$22*MATERIALS!D76</f>
        <v>0</v>
      </c>
      <c r="F76" s="22"/>
      <c r="G76" s="104">
        <f t="shared" si="24"/>
        <v>0</v>
      </c>
      <c r="H76" s="9"/>
      <c r="I76" s="249"/>
      <c r="J76" s="40"/>
      <c r="K76" s="40"/>
      <c r="L76" s="40"/>
      <c r="M76" s="40"/>
      <c r="N76" s="40"/>
      <c r="O76" s="257"/>
      <c r="P76" s="40"/>
      <c r="Q76" s="191" t="s">
        <v>309</v>
      </c>
      <c r="R76" s="89">
        <v>1</v>
      </c>
      <c r="S76" s="114">
        <f>'PROJECT SELECTION'!$I$20*MATERIALS!R76</f>
        <v>0</v>
      </c>
      <c r="T76" s="22"/>
      <c r="U76" s="108">
        <f t="shared" si="25"/>
        <v>0</v>
      </c>
      <c r="V76" s="256"/>
      <c r="W76" s="237"/>
      <c r="X76" s="21" t="s">
        <v>412</v>
      </c>
      <c r="Y76" s="89">
        <v>1</v>
      </c>
      <c r="Z76" s="114">
        <f>'PROJECT SELECTION'!$L$22*MATERIALS!Y76</f>
        <v>0</v>
      </c>
      <c r="AA76" s="22"/>
      <c r="AB76" s="108">
        <f t="shared" si="23"/>
        <v>0</v>
      </c>
      <c r="AC76" s="244"/>
    </row>
    <row r="77" spans="2:29">
      <c r="B77" s="249"/>
      <c r="C77" s="21" t="s">
        <v>169</v>
      </c>
      <c r="D77" s="89">
        <v>6</v>
      </c>
      <c r="E77" s="98">
        <f>'PROJECT SELECTION'!$C$22*MATERIALS!D77</f>
        <v>0</v>
      </c>
      <c r="F77" s="22"/>
      <c r="G77" s="104">
        <f t="shared" si="24"/>
        <v>0</v>
      </c>
      <c r="H77" s="9"/>
      <c r="I77" s="249"/>
      <c r="J77" s="40"/>
      <c r="K77" s="40"/>
      <c r="L77" s="40"/>
      <c r="M77" s="40"/>
      <c r="N77" s="40"/>
      <c r="O77" s="257"/>
      <c r="P77" s="40"/>
      <c r="Q77" s="21" t="s">
        <v>249</v>
      </c>
      <c r="R77" s="89">
        <v>1</v>
      </c>
      <c r="S77" s="114">
        <f>'PROJECT SELECTION'!$I$20*MATERIALS!R77</f>
        <v>0</v>
      </c>
      <c r="T77" s="22"/>
      <c r="U77" s="108">
        <f t="shared" si="25"/>
        <v>0</v>
      </c>
      <c r="V77" s="256"/>
      <c r="W77" s="237"/>
      <c r="X77" s="21" t="s">
        <v>272</v>
      </c>
      <c r="Y77" s="89">
        <v>1</v>
      </c>
      <c r="Z77" s="114">
        <f>'PROJECT SELECTION'!$L$22*MATERIALS!Y77</f>
        <v>0</v>
      </c>
      <c r="AA77" s="22"/>
      <c r="AB77" s="108">
        <f t="shared" si="23"/>
        <v>0</v>
      </c>
      <c r="AC77" s="244"/>
    </row>
    <row r="78" spans="2:29" ht="13.15" thickBot="1">
      <c r="B78" s="249"/>
      <c r="C78" s="25" t="s">
        <v>170</v>
      </c>
      <c r="D78" s="90">
        <v>6</v>
      </c>
      <c r="E78" s="99">
        <f>'PROJECT SELECTION'!$C$22*MATERIALS!D78</f>
        <v>0</v>
      </c>
      <c r="F78" s="33"/>
      <c r="G78" s="105">
        <f t="shared" ref="G78" si="26">E78+F78</f>
        <v>0</v>
      </c>
      <c r="H78" s="9"/>
      <c r="I78" s="249"/>
      <c r="J78" s="40"/>
      <c r="K78" s="40"/>
      <c r="L78" s="40"/>
      <c r="M78" s="40"/>
      <c r="N78" s="40"/>
      <c r="O78" s="257"/>
      <c r="P78" s="40"/>
      <c r="Q78" s="21" t="s">
        <v>447</v>
      </c>
      <c r="R78" s="89">
        <v>1</v>
      </c>
      <c r="S78" s="114">
        <f>'PROJECT SELECTION'!$I$20*MATERIALS!R78</f>
        <v>0</v>
      </c>
      <c r="T78" s="22"/>
      <c r="U78" s="108">
        <f t="shared" si="25"/>
        <v>0</v>
      </c>
      <c r="V78" s="256"/>
      <c r="W78" s="237"/>
      <c r="X78" s="21" t="s">
        <v>312</v>
      </c>
      <c r="Y78" s="89">
        <v>1</v>
      </c>
      <c r="Z78" s="114">
        <f>'PROJECT SELECTION'!$L$22*MATERIALS!Y78</f>
        <v>0</v>
      </c>
      <c r="AA78" s="22"/>
      <c r="AB78" s="108">
        <f t="shared" si="23"/>
        <v>0</v>
      </c>
      <c r="AC78" s="244"/>
    </row>
    <row r="79" spans="2:29" ht="13.15" thickBot="1">
      <c r="B79" s="249"/>
      <c r="C79" s="40"/>
      <c r="D79" s="40"/>
      <c r="E79" s="40"/>
      <c r="F79" s="40"/>
      <c r="G79" s="40"/>
      <c r="H79" s="237"/>
      <c r="I79" s="249"/>
      <c r="J79" s="40"/>
      <c r="K79" s="40"/>
      <c r="L79" s="40"/>
      <c r="M79" s="40"/>
      <c r="N79" s="40"/>
      <c r="O79" s="257"/>
      <c r="P79" s="40"/>
      <c r="Q79" s="25" t="s">
        <v>21</v>
      </c>
      <c r="R79" s="90">
        <v>4</v>
      </c>
      <c r="S79" s="86">
        <f>'PROJECT SELECTION'!$I$20*MATERIALS!R79</f>
        <v>0</v>
      </c>
      <c r="T79" s="33"/>
      <c r="U79" s="109">
        <f t="shared" si="25"/>
        <v>0</v>
      </c>
      <c r="V79" s="256"/>
      <c r="W79" s="237"/>
      <c r="X79" s="40"/>
      <c r="Y79" s="40"/>
      <c r="Z79" s="40"/>
      <c r="AA79" s="40"/>
      <c r="AB79" s="40"/>
      <c r="AC79" s="244"/>
    </row>
    <row r="80" spans="2:29" ht="13.5" thickBot="1">
      <c r="B80" s="249"/>
      <c r="C80" s="506" t="s">
        <v>290</v>
      </c>
      <c r="D80" s="517"/>
      <c r="E80" s="517"/>
      <c r="F80" s="517"/>
      <c r="G80" s="507"/>
      <c r="H80" s="299"/>
      <c r="I80" s="249"/>
      <c r="J80" s="40"/>
      <c r="K80" s="40"/>
      <c r="L80" s="40"/>
      <c r="M80" s="40"/>
      <c r="N80" s="40"/>
      <c r="O80" s="257"/>
      <c r="P80" s="40"/>
      <c r="Q80" s="40"/>
      <c r="R80" s="40"/>
      <c r="S80" s="40"/>
      <c r="T80" s="40"/>
      <c r="U80" s="40"/>
      <c r="V80" s="257"/>
      <c r="W80" s="237"/>
      <c r="X80" s="504" t="s">
        <v>424</v>
      </c>
      <c r="Y80" s="518"/>
      <c r="Z80" s="518"/>
      <c r="AA80" s="518"/>
      <c r="AB80" s="505"/>
      <c r="AC80" s="244"/>
    </row>
    <row r="81" spans="2:29" ht="26.65" customHeight="1" thickBot="1">
      <c r="B81" s="249"/>
      <c r="C81" s="6" t="s">
        <v>5</v>
      </c>
      <c r="D81" s="7" t="s">
        <v>6</v>
      </c>
      <c r="E81" s="7" t="s">
        <v>58</v>
      </c>
      <c r="F81" s="7" t="s">
        <v>233</v>
      </c>
      <c r="G81" s="8" t="s">
        <v>7</v>
      </c>
      <c r="H81" s="299"/>
      <c r="I81" s="249"/>
      <c r="J81" s="40"/>
      <c r="K81" s="40"/>
      <c r="L81" s="40"/>
      <c r="M81" s="40"/>
      <c r="N81" s="40"/>
      <c r="O81" s="257"/>
      <c r="P81" s="40"/>
      <c r="Q81" s="504" t="s">
        <v>373</v>
      </c>
      <c r="R81" s="518"/>
      <c r="S81" s="518"/>
      <c r="T81" s="518"/>
      <c r="U81" s="505"/>
      <c r="V81" s="254"/>
      <c r="W81" s="237"/>
      <c r="X81" s="185" t="s">
        <v>5</v>
      </c>
      <c r="Y81" s="184" t="s">
        <v>6</v>
      </c>
      <c r="Z81" s="184" t="s">
        <v>58</v>
      </c>
      <c r="AA81" s="184" t="s">
        <v>233</v>
      </c>
      <c r="AB81" s="186" t="s">
        <v>7</v>
      </c>
      <c r="AC81" s="244"/>
    </row>
    <row r="82" spans="2:29" ht="26.65" thickBot="1">
      <c r="B82" s="249"/>
      <c r="C82" s="29" t="s">
        <v>291</v>
      </c>
      <c r="D82" s="94">
        <v>6</v>
      </c>
      <c r="E82" s="97">
        <f>'PROJECT SELECTION'!$C$23*MATERIALS!D82</f>
        <v>0</v>
      </c>
      <c r="F82" s="30"/>
      <c r="G82" s="103">
        <f>E82+F82</f>
        <v>0</v>
      </c>
      <c r="H82" s="9"/>
      <c r="I82" s="249"/>
      <c r="J82" s="40"/>
      <c r="K82" s="40"/>
      <c r="L82" s="40"/>
      <c r="M82" s="40"/>
      <c r="N82" s="40"/>
      <c r="O82" s="257"/>
      <c r="P82" s="40"/>
      <c r="Q82" s="185" t="s">
        <v>5</v>
      </c>
      <c r="R82" s="184" t="s">
        <v>6</v>
      </c>
      <c r="S82" s="184" t="s">
        <v>58</v>
      </c>
      <c r="T82" s="184" t="s">
        <v>233</v>
      </c>
      <c r="U82" s="186" t="s">
        <v>7</v>
      </c>
      <c r="V82" s="254"/>
      <c r="W82" s="237"/>
      <c r="X82" s="217" t="s">
        <v>86</v>
      </c>
      <c r="Y82" s="89">
        <v>8</v>
      </c>
      <c r="Z82" s="114">
        <f>'PROJECT SELECTION'!$L$23*MATERIALS!Y82</f>
        <v>0</v>
      </c>
      <c r="AA82" s="22"/>
      <c r="AB82" s="108">
        <f>Z82+AA82</f>
        <v>0</v>
      </c>
      <c r="AC82" s="244"/>
    </row>
    <row r="83" spans="2:29" ht="13.15" thickBot="1">
      <c r="B83" s="249"/>
      <c r="C83" s="12" t="s">
        <v>292</v>
      </c>
      <c r="D83" s="93">
        <v>1</v>
      </c>
      <c r="E83" s="98">
        <f>'PROJECT SELECTION'!$C$23*MATERIALS!D83</f>
        <v>0</v>
      </c>
      <c r="F83" s="1"/>
      <c r="G83" s="104">
        <f t="shared" ref="G83:G85" si="27">E83+F83</f>
        <v>0</v>
      </c>
      <c r="H83" s="9"/>
      <c r="I83" s="249"/>
      <c r="J83" s="40"/>
      <c r="K83" s="40"/>
      <c r="L83" s="40"/>
      <c r="M83" s="40"/>
      <c r="N83" s="40"/>
      <c r="O83" s="257"/>
      <c r="P83" s="40"/>
      <c r="Q83" s="21" t="s">
        <v>176</v>
      </c>
      <c r="R83" s="89">
        <v>2</v>
      </c>
      <c r="S83" s="114">
        <f>'PROJECT SELECTION'!$I$21*MATERIALS!R83</f>
        <v>0</v>
      </c>
      <c r="T83" s="22"/>
      <c r="U83" s="108">
        <f>S83+T83</f>
        <v>0</v>
      </c>
      <c r="V83" s="256"/>
      <c r="W83" s="237"/>
      <c r="X83" s="217" t="s">
        <v>427</v>
      </c>
      <c r="Y83" s="89">
        <v>2</v>
      </c>
      <c r="Z83" s="114">
        <f>'PROJECT SELECTION'!$L$23*MATERIALS!Y83</f>
        <v>0</v>
      </c>
      <c r="AA83" s="22"/>
      <c r="AB83" s="108">
        <f t="shared" ref="AB83:AB87" si="28">Z83+AA83</f>
        <v>0</v>
      </c>
      <c r="AC83" s="244"/>
    </row>
    <row r="84" spans="2:29" ht="13.15" thickBot="1">
      <c r="B84" s="249"/>
      <c r="C84" s="12" t="s">
        <v>293</v>
      </c>
      <c r="D84" s="93">
        <v>1</v>
      </c>
      <c r="E84" s="98">
        <f>'PROJECT SELECTION'!$C$23*MATERIALS!D84</f>
        <v>0</v>
      </c>
      <c r="F84" s="1"/>
      <c r="G84" s="104">
        <f t="shared" si="27"/>
        <v>0</v>
      </c>
      <c r="H84" s="9"/>
      <c r="I84" s="249"/>
      <c r="J84" s="40"/>
      <c r="K84" s="40"/>
      <c r="L84" s="40"/>
      <c r="M84" s="40"/>
      <c r="N84" s="40"/>
      <c r="O84" s="257"/>
      <c r="P84" s="40"/>
      <c r="Q84" s="21" t="s">
        <v>9</v>
      </c>
      <c r="R84" s="89">
        <v>5</v>
      </c>
      <c r="S84" s="114">
        <f>'PROJECT SELECTION'!$I$21*MATERIALS!R84</f>
        <v>0</v>
      </c>
      <c r="T84" s="22"/>
      <c r="U84" s="108">
        <f t="shared" ref="U84:U89" si="29">S84+T84</f>
        <v>0</v>
      </c>
      <c r="V84" s="256"/>
      <c r="W84" s="237"/>
      <c r="X84" s="217" t="s">
        <v>9</v>
      </c>
      <c r="Y84" s="89">
        <v>4</v>
      </c>
      <c r="Z84" s="114">
        <f>'PROJECT SELECTION'!$L$23*MATERIALS!Y84</f>
        <v>0</v>
      </c>
      <c r="AA84" s="22"/>
      <c r="AB84" s="108">
        <f t="shared" si="28"/>
        <v>0</v>
      </c>
      <c r="AC84" s="244"/>
    </row>
    <row r="85" spans="2:29" ht="13.15" thickBot="1">
      <c r="B85" s="249"/>
      <c r="C85" s="175" t="s">
        <v>294</v>
      </c>
      <c r="D85" s="95">
        <v>1</v>
      </c>
      <c r="E85" s="99">
        <f>'PROJECT SELECTION'!$C$23*MATERIALS!D85</f>
        <v>0</v>
      </c>
      <c r="F85" s="10"/>
      <c r="G85" s="105">
        <f t="shared" si="27"/>
        <v>0</v>
      </c>
      <c r="H85" s="9"/>
      <c r="I85" s="249"/>
      <c r="J85" s="40"/>
      <c r="K85" s="40"/>
      <c r="L85" s="40"/>
      <c r="M85" s="40"/>
      <c r="N85" s="40"/>
      <c r="O85" s="257"/>
      <c r="P85" s="40"/>
      <c r="Q85" s="21" t="s">
        <v>10</v>
      </c>
      <c r="R85" s="89">
        <v>19</v>
      </c>
      <c r="S85" s="114">
        <f>'PROJECT SELECTION'!$I$21*MATERIALS!R85</f>
        <v>0</v>
      </c>
      <c r="T85" s="22"/>
      <c r="U85" s="108">
        <f t="shared" si="29"/>
        <v>0</v>
      </c>
      <c r="V85" s="256"/>
      <c r="W85" s="237"/>
      <c r="X85" s="217" t="s">
        <v>428</v>
      </c>
      <c r="Y85" s="89">
        <v>1</v>
      </c>
      <c r="Z85" s="114">
        <f>'PROJECT SELECTION'!$L$23*MATERIALS!Y85</f>
        <v>0</v>
      </c>
      <c r="AA85" s="22"/>
      <c r="AB85" s="108">
        <f t="shared" si="28"/>
        <v>0</v>
      </c>
      <c r="AC85" s="244"/>
    </row>
    <row r="86" spans="2:29" ht="13.15" thickBot="1">
      <c r="B86" s="249"/>
      <c r="C86" s="40"/>
      <c r="D86" s="40"/>
      <c r="E86" s="40"/>
      <c r="F86" s="40"/>
      <c r="G86" s="40"/>
      <c r="H86" s="237"/>
      <c r="I86" s="249"/>
      <c r="J86" s="40"/>
      <c r="K86" s="40"/>
      <c r="L86" s="40"/>
      <c r="M86" s="40"/>
      <c r="N86" s="40"/>
      <c r="O86" s="257"/>
      <c r="P86" s="40"/>
      <c r="Q86" s="191" t="s">
        <v>20</v>
      </c>
      <c r="R86" s="89">
        <v>2</v>
      </c>
      <c r="S86" s="114">
        <f>'PROJECT SELECTION'!$I$21*MATERIALS!R86</f>
        <v>0</v>
      </c>
      <c r="T86" s="22"/>
      <c r="U86" s="108">
        <f t="shared" si="29"/>
        <v>0</v>
      </c>
      <c r="V86" s="256"/>
      <c r="W86" s="237"/>
      <c r="X86" s="217" t="s">
        <v>426</v>
      </c>
      <c r="Y86" s="89">
        <v>1</v>
      </c>
      <c r="Z86" s="114">
        <f>'PROJECT SELECTION'!$L$23*MATERIALS!Y86</f>
        <v>0</v>
      </c>
      <c r="AA86" s="22"/>
      <c r="AB86" s="108">
        <f t="shared" si="28"/>
        <v>0</v>
      </c>
      <c r="AC86" s="244"/>
    </row>
    <row r="87" spans="2:29" ht="13.5" thickBot="1">
      <c r="B87" s="249"/>
      <c r="C87" s="506" t="s">
        <v>343</v>
      </c>
      <c r="D87" s="517"/>
      <c r="E87" s="517"/>
      <c r="F87" s="517"/>
      <c r="G87" s="507"/>
      <c r="H87" s="299"/>
      <c r="I87" s="249"/>
      <c r="J87" s="40"/>
      <c r="K87" s="40"/>
      <c r="L87" s="40"/>
      <c r="M87" s="40"/>
      <c r="N87" s="40"/>
      <c r="O87" s="257"/>
      <c r="P87" s="40"/>
      <c r="Q87" s="21" t="s">
        <v>8</v>
      </c>
      <c r="R87" s="89">
        <v>7</v>
      </c>
      <c r="S87" s="114">
        <f>'PROJECT SELECTION'!$I$21*MATERIALS!R87</f>
        <v>0</v>
      </c>
      <c r="T87" s="22"/>
      <c r="U87" s="108">
        <f t="shared" si="29"/>
        <v>0</v>
      </c>
      <c r="V87" s="256"/>
      <c r="W87" s="237"/>
      <c r="X87" s="217" t="s">
        <v>272</v>
      </c>
      <c r="Y87" s="182">
        <v>1</v>
      </c>
      <c r="Z87" s="114">
        <f>'PROJECT SELECTION'!$L$23*MATERIALS!Y87</f>
        <v>0</v>
      </c>
      <c r="AA87" s="131"/>
      <c r="AB87" s="132">
        <f t="shared" si="28"/>
        <v>0</v>
      </c>
      <c r="AC87" s="244"/>
    </row>
    <row r="88" spans="2:29" ht="13.5" customHeight="1" thickBot="1">
      <c r="B88" s="249"/>
      <c r="C88" s="6" t="s">
        <v>5</v>
      </c>
      <c r="D88" s="7" t="s">
        <v>6</v>
      </c>
      <c r="E88" s="7" t="s">
        <v>58</v>
      </c>
      <c r="F88" s="7" t="s">
        <v>233</v>
      </c>
      <c r="G88" s="8" t="s">
        <v>7</v>
      </c>
      <c r="H88" s="299"/>
      <c r="I88" s="249"/>
      <c r="J88" s="40"/>
      <c r="K88" s="40"/>
      <c r="L88" s="40"/>
      <c r="M88" s="40"/>
      <c r="N88" s="40"/>
      <c r="O88" s="257"/>
      <c r="P88" s="40"/>
      <c r="Q88" s="21" t="s">
        <v>377</v>
      </c>
      <c r="R88" s="89">
        <v>1</v>
      </c>
      <c r="S88" s="114">
        <f>'PROJECT SELECTION'!$I$21*MATERIALS!R88</f>
        <v>0</v>
      </c>
      <c r="T88" s="22"/>
      <c r="U88" s="108">
        <f t="shared" si="29"/>
        <v>0</v>
      </c>
      <c r="V88" s="256"/>
      <c r="W88" s="237"/>
      <c r="X88" s="40"/>
      <c r="Y88" s="40"/>
      <c r="Z88" s="40"/>
      <c r="AA88" s="40"/>
      <c r="AB88" s="40"/>
      <c r="AC88" s="244"/>
    </row>
    <row r="89" spans="2:29" ht="13.15">
      <c r="B89" s="249"/>
      <c r="C89" s="1" t="s">
        <v>10</v>
      </c>
      <c r="D89" s="93">
        <v>2</v>
      </c>
      <c r="E89" s="98">
        <f>'PROJECT SELECTION'!$C$24*MATERIALS!D89</f>
        <v>0</v>
      </c>
      <c r="F89" s="1"/>
      <c r="G89" s="205">
        <f>E89+F89</f>
        <v>0</v>
      </c>
      <c r="H89" s="9"/>
      <c r="I89" s="249"/>
      <c r="J89" s="40"/>
      <c r="K89" s="40"/>
      <c r="L89" s="40"/>
      <c r="M89" s="40"/>
      <c r="N89" s="40"/>
      <c r="O89" s="257"/>
      <c r="P89" s="40"/>
      <c r="Q89" s="21" t="s">
        <v>382</v>
      </c>
      <c r="R89" s="89">
        <v>1</v>
      </c>
      <c r="S89" s="114">
        <f>'PROJECT SELECTION'!$I$21*MATERIALS!R89</f>
        <v>0</v>
      </c>
      <c r="T89" s="22"/>
      <c r="U89" s="108">
        <f t="shared" si="29"/>
        <v>0</v>
      </c>
      <c r="V89" s="256"/>
      <c r="W89" s="237"/>
      <c r="X89" s="504" t="s">
        <v>473</v>
      </c>
      <c r="Y89" s="518"/>
      <c r="Z89" s="518"/>
      <c r="AA89" s="518"/>
      <c r="AB89" s="505"/>
      <c r="AC89" s="244"/>
    </row>
    <row r="90" spans="2:29" ht="26.25">
      <c r="B90" s="249"/>
      <c r="C90" s="1" t="s">
        <v>344</v>
      </c>
      <c r="D90" s="93">
        <v>1</v>
      </c>
      <c r="E90" s="98">
        <f>'PROJECT SELECTION'!$C$24*MATERIALS!D90</f>
        <v>0</v>
      </c>
      <c r="F90" s="1"/>
      <c r="G90" s="205">
        <f t="shared" ref="G90:G92" si="30">E90+F90</f>
        <v>0</v>
      </c>
      <c r="H90" s="9"/>
      <c r="I90" s="249"/>
      <c r="J90" s="40"/>
      <c r="K90" s="40"/>
      <c r="L90" s="40"/>
      <c r="M90" s="40"/>
      <c r="N90" s="40"/>
      <c r="O90" s="257"/>
      <c r="P90" s="40"/>
      <c r="Q90" s="21" t="s">
        <v>383</v>
      </c>
      <c r="R90" s="89">
        <v>1</v>
      </c>
      <c r="S90" s="114">
        <f>'PROJECT SELECTION'!$I$21*MATERIALS!R90</f>
        <v>0</v>
      </c>
      <c r="T90" s="22"/>
      <c r="U90" s="108">
        <f t="shared" ref="U90:U97" si="31">S90+T90</f>
        <v>0</v>
      </c>
      <c r="V90" s="256"/>
      <c r="W90" s="237"/>
      <c r="X90" s="185" t="s">
        <v>5</v>
      </c>
      <c r="Y90" s="184" t="s">
        <v>6</v>
      </c>
      <c r="Z90" s="184" t="s">
        <v>58</v>
      </c>
      <c r="AA90" s="184" t="s">
        <v>233</v>
      </c>
      <c r="AB90" s="186" t="s">
        <v>7</v>
      </c>
      <c r="AC90" s="244"/>
    </row>
    <row r="91" spans="2:29">
      <c r="B91" s="249"/>
      <c r="C91" s="1" t="s">
        <v>13</v>
      </c>
      <c r="D91" s="93">
        <v>4</v>
      </c>
      <c r="E91" s="98">
        <f>'PROJECT SELECTION'!$C$24*MATERIALS!D91</f>
        <v>0</v>
      </c>
      <c r="F91" s="1"/>
      <c r="G91" s="205">
        <f t="shared" si="30"/>
        <v>0</v>
      </c>
      <c r="H91" s="9"/>
      <c r="I91" s="249"/>
      <c r="J91" s="40"/>
      <c r="K91" s="40"/>
      <c r="L91" s="40"/>
      <c r="M91" s="40"/>
      <c r="N91" s="40"/>
      <c r="O91" s="257"/>
      <c r="P91" s="40"/>
      <c r="Q91" s="21" t="s">
        <v>449</v>
      </c>
      <c r="R91" s="89">
        <v>1</v>
      </c>
      <c r="S91" s="114">
        <f>'PROJECT SELECTION'!$I$21*MATERIALS!R91</f>
        <v>0</v>
      </c>
      <c r="T91" s="22"/>
      <c r="U91" s="108">
        <f t="shared" si="31"/>
        <v>0</v>
      </c>
      <c r="V91" s="256"/>
      <c r="W91" s="237"/>
      <c r="X91" s="203" t="s">
        <v>477</v>
      </c>
      <c r="Y91" s="89">
        <v>3</v>
      </c>
      <c r="Z91" s="114">
        <f>'PROJECT SELECTION'!$L$24*MATERIALS!Y91</f>
        <v>0</v>
      </c>
      <c r="AA91" s="22"/>
      <c r="AB91" s="108">
        <f>Z91+AA91</f>
        <v>0</v>
      </c>
      <c r="AC91" s="244"/>
    </row>
    <row r="92" spans="2:29">
      <c r="B92" s="249"/>
      <c r="C92" s="206" t="s">
        <v>345</v>
      </c>
      <c r="D92" s="93">
        <v>2</v>
      </c>
      <c r="E92" s="98">
        <f>'PROJECT SELECTION'!$C$24*MATERIALS!D92</f>
        <v>0</v>
      </c>
      <c r="F92" s="1"/>
      <c r="G92" s="205">
        <f t="shared" si="30"/>
        <v>0</v>
      </c>
      <c r="H92" s="9"/>
      <c r="I92" s="249"/>
      <c r="J92" s="40"/>
      <c r="K92" s="40"/>
      <c r="L92" s="40"/>
      <c r="M92" s="40"/>
      <c r="N92" s="40"/>
      <c r="O92" s="257"/>
      <c r="P92" s="40"/>
      <c r="Q92" s="21" t="s">
        <v>378</v>
      </c>
      <c r="R92" s="89">
        <v>8</v>
      </c>
      <c r="S92" s="114">
        <f>'PROJECT SELECTION'!$I$21*MATERIALS!R92</f>
        <v>0</v>
      </c>
      <c r="T92" s="22"/>
      <c r="U92" s="108">
        <f t="shared" si="31"/>
        <v>0</v>
      </c>
      <c r="V92" s="256"/>
      <c r="W92" s="237"/>
      <c r="X92" s="203" t="s">
        <v>478</v>
      </c>
      <c r="Y92" s="89">
        <v>2</v>
      </c>
      <c r="Z92" s="114">
        <f>'PROJECT SELECTION'!$L$24*MATERIALS!Y92</f>
        <v>0</v>
      </c>
      <c r="AA92" s="22"/>
      <c r="AB92" s="108">
        <f t="shared" ref="AB92:AB94" si="32">Z92+AA92</f>
        <v>0</v>
      </c>
      <c r="AC92" s="244"/>
    </row>
    <row r="93" spans="2:29">
      <c r="B93" s="249"/>
      <c r="C93" s="206" t="s">
        <v>346</v>
      </c>
      <c r="D93" s="93">
        <v>2</v>
      </c>
      <c r="E93" s="98">
        <f>'PROJECT SELECTION'!$C$24*MATERIALS!D93</f>
        <v>0</v>
      </c>
      <c r="F93" s="1"/>
      <c r="G93" s="205">
        <f t="shared" ref="G93" si="33">E93+F93</f>
        <v>0</v>
      </c>
      <c r="H93" s="9"/>
      <c r="I93" s="249"/>
      <c r="J93" s="40"/>
      <c r="K93" s="40"/>
      <c r="L93" s="40"/>
      <c r="M93" s="40"/>
      <c r="N93" s="40"/>
      <c r="O93" s="257"/>
      <c r="P93" s="40"/>
      <c r="Q93" s="21" t="s">
        <v>379</v>
      </c>
      <c r="R93" s="89">
        <v>8</v>
      </c>
      <c r="S93" s="114">
        <f>'PROJECT SELECTION'!$I$21*MATERIALS!R93</f>
        <v>0</v>
      </c>
      <c r="T93" s="22"/>
      <c r="U93" s="108">
        <f t="shared" si="31"/>
        <v>0</v>
      </c>
      <c r="V93" s="256"/>
      <c r="W93" s="237"/>
      <c r="X93" s="203" t="s">
        <v>479</v>
      </c>
      <c r="Y93" s="89">
        <v>1</v>
      </c>
      <c r="Z93" s="114">
        <f>'PROJECT SELECTION'!$L$24*MATERIALS!Y93</f>
        <v>0</v>
      </c>
      <c r="AA93" s="22"/>
      <c r="AB93" s="108">
        <f t="shared" si="32"/>
        <v>0</v>
      </c>
      <c r="AC93" s="244"/>
    </row>
    <row r="94" spans="2:29" ht="13.5" customHeight="1" thickBot="1">
      <c r="B94" s="249"/>
      <c r="C94" s="40"/>
      <c r="D94" s="40"/>
      <c r="E94" s="40"/>
      <c r="F94" s="40"/>
      <c r="G94" s="40"/>
      <c r="H94" s="237"/>
      <c r="I94" s="249"/>
      <c r="J94" s="40"/>
      <c r="K94" s="40"/>
      <c r="L94" s="40"/>
      <c r="M94" s="40"/>
      <c r="N94" s="40"/>
      <c r="O94" s="257"/>
      <c r="P94" s="40"/>
      <c r="Q94" s="21" t="s">
        <v>380</v>
      </c>
      <c r="R94" s="89">
        <v>8</v>
      </c>
      <c r="S94" s="114">
        <f>'PROJECT SELECTION'!$I$21*MATERIALS!R94</f>
        <v>0</v>
      </c>
      <c r="T94" s="22"/>
      <c r="U94" s="108">
        <f t="shared" si="31"/>
        <v>0</v>
      </c>
      <c r="V94" s="256"/>
      <c r="W94" s="237"/>
      <c r="X94" s="203" t="s">
        <v>344</v>
      </c>
      <c r="Y94" s="89">
        <v>2</v>
      </c>
      <c r="Z94" s="114">
        <f>'PROJECT SELECTION'!$L$24*MATERIALS!Y94</f>
        <v>0</v>
      </c>
      <c r="AA94" s="22"/>
      <c r="AB94" s="108">
        <f t="shared" si="32"/>
        <v>0</v>
      </c>
      <c r="AC94" s="244"/>
    </row>
    <row r="95" spans="2:29" ht="13.15">
      <c r="B95" s="249"/>
      <c r="C95" s="504" t="s">
        <v>530</v>
      </c>
      <c r="D95" s="518"/>
      <c r="E95" s="518"/>
      <c r="F95" s="518"/>
      <c r="G95" s="505"/>
      <c r="H95" s="299"/>
      <c r="I95" s="249"/>
      <c r="J95" s="40"/>
      <c r="K95" s="40"/>
      <c r="L95" s="40"/>
      <c r="M95" s="40"/>
      <c r="N95" s="40"/>
      <c r="O95" s="257"/>
      <c r="P95" s="40"/>
      <c r="Q95" s="21" t="s">
        <v>451</v>
      </c>
      <c r="R95" s="89">
        <v>7</v>
      </c>
      <c r="S95" s="114">
        <f>'PROJECT SELECTION'!$I$21*MATERIALS!R95</f>
        <v>0</v>
      </c>
      <c r="T95" s="22"/>
      <c r="U95" s="108">
        <f t="shared" si="31"/>
        <v>0</v>
      </c>
      <c r="V95" s="256"/>
      <c r="W95" s="237"/>
      <c r="X95" s="203" t="s">
        <v>292</v>
      </c>
      <c r="Y95" s="89">
        <v>2</v>
      </c>
      <c r="Z95" s="114">
        <f>'PROJECT SELECTION'!$L$24*MATERIALS!Y95</f>
        <v>0</v>
      </c>
      <c r="AA95" s="22"/>
      <c r="AB95" s="108">
        <f t="shared" ref="AB95:AB104" si="34">Z95+AA95</f>
        <v>0</v>
      </c>
      <c r="AC95" s="244"/>
    </row>
    <row r="96" spans="2:29" ht="18.399999999999999" customHeight="1">
      <c r="B96" s="249"/>
      <c r="C96" s="185" t="s">
        <v>5</v>
      </c>
      <c r="D96" s="184" t="s">
        <v>6</v>
      </c>
      <c r="E96" s="184" t="s">
        <v>58</v>
      </c>
      <c r="F96" s="184" t="s">
        <v>233</v>
      </c>
      <c r="G96" s="186" t="s">
        <v>7</v>
      </c>
      <c r="H96" s="299"/>
      <c r="I96" s="249"/>
      <c r="J96" s="40"/>
      <c r="K96" s="40"/>
      <c r="L96" s="40"/>
      <c r="M96" s="40"/>
      <c r="N96" s="40"/>
      <c r="O96" s="257"/>
      <c r="P96" s="40"/>
      <c r="Q96" s="21" t="s">
        <v>450</v>
      </c>
      <c r="R96" s="89">
        <v>3</v>
      </c>
      <c r="S96" s="114">
        <f>'PROJECT SELECTION'!$I$21*MATERIALS!R96</f>
        <v>0</v>
      </c>
      <c r="T96" s="22"/>
      <c r="U96" s="108">
        <f t="shared" si="31"/>
        <v>0</v>
      </c>
      <c r="V96" s="256"/>
      <c r="W96" s="237"/>
      <c r="X96" s="203" t="s">
        <v>291</v>
      </c>
      <c r="Y96" s="89">
        <v>1</v>
      </c>
      <c r="Z96" s="114">
        <f>'PROJECT SELECTION'!$L$24*MATERIALS!Y96</f>
        <v>0</v>
      </c>
      <c r="AA96" s="22"/>
      <c r="AB96" s="108">
        <f t="shared" si="34"/>
        <v>0</v>
      </c>
      <c r="AC96" s="244"/>
    </row>
    <row r="97" spans="2:29" ht="13.15" thickBot="1">
      <c r="B97" s="249"/>
      <c r="C97" s="203" t="s">
        <v>526</v>
      </c>
      <c r="D97" s="93">
        <v>1</v>
      </c>
      <c r="E97" s="98">
        <f>'PROJECT SELECTION'!$C$25*MATERIALS!D97</f>
        <v>0</v>
      </c>
      <c r="F97" s="1"/>
      <c r="G97" s="104">
        <f>E97+F97</f>
        <v>0</v>
      </c>
      <c r="H97" s="9"/>
      <c r="I97" s="249"/>
      <c r="J97" s="40"/>
      <c r="K97" s="40"/>
      <c r="L97" s="40"/>
      <c r="M97" s="40"/>
      <c r="N97" s="40"/>
      <c r="O97" s="257"/>
      <c r="P97" s="40"/>
      <c r="Q97" s="25" t="s">
        <v>381</v>
      </c>
      <c r="R97" s="90">
        <v>0</v>
      </c>
      <c r="S97" s="86">
        <f>'PROJECT SELECTION'!$I$21*MATERIALS!R97</f>
        <v>0</v>
      </c>
      <c r="T97" s="33"/>
      <c r="U97" s="109">
        <f t="shared" si="31"/>
        <v>0</v>
      </c>
      <c r="V97" s="256"/>
      <c r="W97" s="237"/>
      <c r="X97" s="203" t="s">
        <v>86</v>
      </c>
      <c r="Y97" s="89">
        <v>4</v>
      </c>
      <c r="Z97" s="114">
        <f>'PROJECT SELECTION'!$L$24*MATERIALS!Y97</f>
        <v>0</v>
      </c>
      <c r="AA97" s="22"/>
      <c r="AB97" s="108">
        <f t="shared" si="34"/>
        <v>0</v>
      </c>
      <c r="AC97" s="244"/>
    </row>
    <row r="98" spans="2:29">
      <c r="B98" s="249"/>
      <c r="C98" s="203" t="s">
        <v>531</v>
      </c>
      <c r="D98" s="93">
        <v>2</v>
      </c>
      <c r="E98" s="98">
        <f>'PROJECT SELECTION'!$C$25*MATERIALS!D98</f>
        <v>0</v>
      </c>
      <c r="F98" s="1"/>
      <c r="G98" s="104">
        <f t="shared" ref="G98:G103" si="35">E98+F98</f>
        <v>0</v>
      </c>
      <c r="H98" s="9"/>
      <c r="I98" s="249"/>
      <c r="J98" s="40"/>
      <c r="K98" s="40"/>
      <c r="L98" s="40"/>
      <c r="M98" s="40"/>
      <c r="N98" s="40"/>
      <c r="O98" s="257"/>
      <c r="P98" s="40"/>
      <c r="Q98" s="40"/>
      <c r="R98" s="40"/>
      <c r="S98" s="40"/>
      <c r="T98" s="40"/>
      <c r="U98" s="40"/>
      <c r="V98" s="257"/>
      <c r="W98" s="237"/>
      <c r="X98" s="203" t="s">
        <v>474</v>
      </c>
      <c r="Y98" s="89">
        <v>1</v>
      </c>
      <c r="Z98" s="114">
        <f>'PROJECT SELECTION'!$L$24*MATERIALS!Y98</f>
        <v>0</v>
      </c>
      <c r="AA98" s="22"/>
      <c r="AB98" s="108">
        <f t="shared" si="34"/>
        <v>0</v>
      </c>
      <c r="AC98" s="244"/>
    </row>
    <row r="99" spans="2:29" ht="13.15">
      <c r="B99" s="249"/>
      <c r="C99" s="203" t="s">
        <v>532</v>
      </c>
      <c r="D99" s="93">
        <v>2</v>
      </c>
      <c r="E99" s="98">
        <f>'PROJECT SELECTION'!$C$25*MATERIALS!D99</f>
        <v>0</v>
      </c>
      <c r="F99" s="1"/>
      <c r="G99" s="104">
        <f t="shared" si="35"/>
        <v>0</v>
      </c>
      <c r="H99" s="9"/>
      <c r="I99" s="249"/>
      <c r="J99" s="40"/>
      <c r="K99" s="40"/>
      <c r="L99" s="40"/>
      <c r="M99" s="40"/>
      <c r="N99" s="40"/>
      <c r="O99" s="257"/>
      <c r="P99" s="40"/>
      <c r="Q99" s="40"/>
      <c r="R99" s="40"/>
      <c r="S99" s="40"/>
      <c r="T99" s="40"/>
      <c r="U99" s="40"/>
      <c r="V99" s="254"/>
      <c r="W99" s="237"/>
      <c r="X99" s="203" t="s">
        <v>482</v>
      </c>
      <c r="Y99" s="89">
        <v>1</v>
      </c>
      <c r="Z99" s="114">
        <f>'PROJECT SELECTION'!$L$24*MATERIALS!Y99</f>
        <v>0</v>
      </c>
      <c r="AA99" s="22"/>
      <c r="AB99" s="108">
        <f t="shared" si="34"/>
        <v>0</v>
      </c>
      <c r="AC99" s="244"/>
    </row>
    <row r="100" spans="2:29" ht="13.15">
      <c r="B100" s="249"/>
      <c r="C100" s="203" t="s">
        <v>533</v>
      </c>
      <c r="D100" s="93">
        <v>1</v>
      </c>
      <c r="E100" s="98">
        <f>'PROJECT SELECTION'!$C$25*MATERIALS!D100</f>
        <v>0</v>
      </c>
      <c r="F100" s="1"/>
      <c r="G100" s="104">
        <f t="shared" si="35"/>
        <v>0</v>
      </c>
      <c r="H100" s="237"/>
      <c r="I100" s="249"/>
      <c r="J100" s="40"/>
      <c r="K100" s="40"/>
      <c r="L100" s="40"/>
      <c r="M100" s="40"/>
      <c r="N100" s="40"/>
      <c r="O100" s="257"/>
      <c r="P100" s="40"/>
      <c r="Q100" s="40"/>
      <c r="R100" s="40"/>
      <c r="S100" s="40"/>
      <c r="T100" s="40"/>
      <c r="U100" s="40"/>
      <c r="V100" s="254"/>
      <c r="W100" s="237"/>
      <c r="X100" s="203" t="s">
        <v>481</v>
      </c>
      <c r="Y100" s="89">
        <v>1</v>
      </c>
      <c r="Z100" s="114">
        <f>'PROJECT SELECTION'!$L$24*MATERIALS!Y100</f>
        <v>0</v>
      </c>
      <c r="AA100" s="22"/>
      <c r="AB100" s="108">
        <f t="shared" si="34"/>
        <v>0</v>
      </c>
      <c r="AC100" s="244"/>
    </row>
    <row r="101" spans="2:29" ht="13.15">
      <c r="B101" s="249"/>
      <c r="C101" s="203" t="s">
        <v>534</v>
      </c>
      <c r="D101" s="93">
        <v>1</v>
      </c>
      <c r="E101" s="98">
        <f>'PROJECT SELECTION'!$C$25*MATERIALS!D101</f>
        <v>0</v>
      </c>
      <c r="F101" s="1"/>
      <c r="G101" s="104">
        <f t="shared" si="35"/>
        <v>0</v>
      </c>
      <c r="H101" s="299"/>
      <c r="I101" s="249"/>
      <c r="J101" s="40"/>
      <c r="K101" s="40"/>
      <c r="L101" s="40"/>
      <c r="M101" s="40"/>
      <c r="N101" s="40"/>
      <c r="O101" s="257"/>
      <c r="P101" s="40"/>
      <c r="Q101" s="40"/>
      <c r="R101" s="40"/>
      <c r="S101" s="40"/>
      <c r="T101" s="40"/>
      <c r="U101" s="40"/>
      <c r="V101" s="256"/>
      <c r="W101" s="237"/>
      <c r="X101" s="203" t="s">
        <v>272</v>
      </c>
      <c r="Y101" s="89">
        <v>1</v>
      </c>
      <c r="Z101" s="114">
        <f>'PROJECT SELECTION'!$L$24*MATERIALS!Y101</f>
        <v>0</v>
      </c>
      <c r="AA101" s="22"/>
      <c r="AB101" s="108">
        <f t="shared" si="34"/>
        <v>0</v>
      </c>
      <c r="AC101" s="244"/>
    </row>
    <row r="102" spans="2:29" ht="13.15">
      <c r="B102" s="249"/>
      <c r="C102" s="21" t="s">
        <v>272</v>
      </c>
      <c r="D102" s="89">
        <v>1</v>
      </c>
      <c r="E102" s="98">
        <f>'PROJECT SELECTION'!$C$25*MATERIALS!D102</f>
        <v>0</v>
      </c>
      <c r="F102" s="1"/>
      <c r="G102" s="104">
        <f t="shared" si="35"/>
        <v>0</v>
      </c>
      <c r="H102" s="299"/>
      <c r="I102" s="249"/>
      <c r="J102" s="40"/>
      <c r="K102" s="40"/>
      <c r="L102" s="40"/>
      <c r="M102" s="40"/>
      <c r="N102" s="40"/>
      <c r="O102" s="257"/>
      <c r="P102" s="40"/>
      <c r="Q102" s="40"/>
      <c r="R102" s="40"/>
      <c r="S102" s="40"/>
      <c r="T102" s="40"/>
      <c r="U102" s="40"/>
      <c r="V102" s="256"/>
      <c r="W102" s="237"/>
      <c r="X102" s="203" t="s">
        <v>484</v>
      </c>
      <c r="Y102" s="89">
        <v>1</v>
      </c>
      <c r="Z102" s="114">
        <f>'PROJECT SELECTION'!$L$24*MATERIALS!Y102</f>
        <v>0</v>
      </c>
      <c r="AA102" s="22"/>
      <c r="AB102" s="108">
        <f t="shared" si="34"/>
        <v>0</v>
      </c>
      <c r="AC102" s="244"/>
    </row>
    <row r="103" spans="2:29" ht="13.15" thickBot="1">
      <c r="B103" s="249"/>
      <c r="C103" s="25" t="s">
        <v>312</v>
      </c>
      <c r="D103" s="90">
        <v>1</v>
      </c>
      <c r="E103" s="99">
        <f>'PROJECT SELECTION'!$C$25*MATERIALS!D103</f>
        <v>0</v>
      </c>
      <c r="F103" s="10"/>
      <c r="G103" s="105">
        <f t="shared" si="35"/>
        <v>0</v>
      </c>
      <c r="H103" s="9"/>
      <c r="I103" s="249"/>
      <c r="J103" s="40"/>
      <c r="K103" s="40"/>
      <c r="L103" s="40"/>
      <c r="M103" s="40"/>
      <c r="N103" s="40"/>
      <c r="O103" s="257"/>
      <c r="P103" s="40"/>
      <c r="Q103" s="40"/>
      <c r="R103" s="40"/>
      <c r="S103" s="40"/>
      <c r="T103" s="40"/>
      <c r="U103" s="40"/>
      <c r="V103" s="256"/>
      <c r="W103" s="237"/>
      <c r="X103" s="203" t="s">
        <v>409</v>
      </c>
      <c r="Y103" s="89">
        <v>1</v>
      </c>
      <c r="Z103" s="114">
        <f>'PROJECT SELECTION'!$L$24*MATERIALS!Y103</f>
        <v>0</v>
      </c>
      <c r="AA103" s="22"/>
      <c r="AB103" s="108">
        <f t="shared" si="34"/>
        <v>0</v>
      </c>
      <c r="AC103" s="244"/>
    </row>
    <row r="104" spans="2:29" ht="13.15" thickBot="1">
      <c r="B104" s="249"/>
      <c r="C104" s="40"/>
      <c r="D104" s="40"/>
      <c r="E104" s="40"/>
      <c r="F104" s="40"/>
      <c r="G104" s="40"/>
      <c r="H104" s="9"/>
      <c r="I104" s="249"/>
      <c r="J104" s="40"/>
      <c r="K104" s="40"/>
      <c r="L104" s="40"/>
      <c r="M104" s="40"/>
      <c r="N104" s="40"/>
      <c r="O104" s="257"/>
      <c r="P104" s="40"/>
      <c r="Q104" s="40"/>
      <c r="R104" s="40"/>
      <c r="S104" s="40"/>
      <c r="T104" s="40"/>
      <c r="U104" s="40"/>
      <c r="V104" s="256"/>
      <c r="W104" s="237"/>
      <c r="X104" s="215" t="s">
        <v>475</v>
      </c>
      <c r="Y104" s="90">
        <v>1</v>
      </c>
      <c r="Z104" s="86">
        <f>'PROJECT SELECTION'!$L$24*MATERIALS!Y104</f>
        <v>0</v>
      </c>
      <c r="AA104" s="33"/>
      <c r="AB104" s="109">
        <f t="shared" si="34"/>
        <v>0</v>
      </c>
      <c r="AC104" s="244"/>
    </row>
    <row r="105" spans="2:29" ht="13.5" thickBot="1">
      <c r="B105" s="249"/>
      <c r="C105" s="504" t="s">
        <v>546</v>
      </c>
      <c r="D105" s="518"/>
      <c r="E105" s="518"/>
      <c r="F105" s="518"/>
      <c r="G105" s="505"/>
      <c r="H105" s="9"/>
      <c r="I105" s="249"/>
      <c r="J105" s="40"/>
      <c r="K105" s="40"/>
      <c r="L105" s="40"/>
      <c r="M105" s="40"/>
      <c r="N105" s="40"/>
      <c r="O105" s="257"/>
      <c r="P105" s="40"/>
      <c r="Q105" s="40"/>
      <c r="R105" s="40"/>
      <c r="S105" s="40"/>
      <c r="T105" s="40"/>
      <c r="U105" s="40"/>
      <c r="V105" s="256"/>
      <c r="W105" s="237"/>
      <c r="X105" s="40"/>
      <c r="Y105" s="40"/>
      <c r="Z105" s="40"/>
      <c r="AA105" s="40"/>
      <c r="AB105" s="40"/>
      <c r="AC105" s="244"/>
    </row>
    <row r="106" spans="2:29" ht="13.15">
      <c r="B106" s="249"/>
      <c r="C106" s="294" t="s">
        <v>5</v>
      </c>
      <c r="D106" s="218" t="s">
        <v>6</v>
      </c>
      <c r="E106" s="218" t="s">
        <v>58</v>
      </c>
      <c r="F106" s="218" t="s">
        <v>233</v>
      </c>
      <c r="G106" s="298" t="s">
        <v>7</v>
      </c>
      <c r="H106" s="9"/>
      <c r="I106" s="249"/>
      <c r="J106" s="40"/>
      <c r="K106" s="40"/>
      <c r="L106" s="40"/>
      <c r="M106" s="40"/>
      <c r="N106" s="40"/>
      <c r="O106" s="257"/>
      <c r="P106" s="40"/>
      <c r="Q106" s="40"/>
      <c r="R106" s="40"/>
      <c r="S106" s="40"/>
      <c r="T106" s="40"/>
      <c r="U106" s="40"/>
      <c r="V106" s="256"/>
      <c r="W106" s="237"/>
      <c r="X106" s="504" t="s">
        <v>499</v>
      </c>
      <c r="Y106" s="518"/>
      <c r="Z106" s="518"/>
      <c r="AA106" s="518"/>
      <c r="AB106" s="505"/>
      <c r="AC106" s="244"/>
    </row>
    <row r="107" spans="2:29" ht="26.25">
      <c r="B107" s="249"/>
      <c r="C107" s="296" t="s">
        <v>9</v>
      </c>
      <c r="D107" s="227">
        <v>4</v>
      </c>
      <c r="E107" s="228">
        <f>'PROJECT SELECTION'!$C$26*MATERIALS!D107</f>
        <v>0</v>
      </c>
      <c r="F107" s="229"/>
      <c r="G107" s="304">
        <f>E107+F107</f>
        <v>0</v>
      </c>
      <c r="H107" s="9"/>
      <c r="I107" s="249"/>
      <c r="J107" s="40"/>
      <c r="K107" s="40"/>
      <c r="L107" s="40"/>
      <c r="M107" s="40"/>
      <c r="N107" s="40"/>
      <c r="O107" s="257"/>
      <c r="P107" s="40"/>
      <c r="Q107" s="40"/>
      <c r="R107" s="40"/>
      <c r="S107" s="40"/>
      <c r="T107" s="40"/>
      <c r="U107" s="40"/>
      <c r="V107" s="256"/>
      <c r="W107" s="237"/>
      <c r="X107" s="185" t="s">
        <v>5</v>
      </c>
      <c r="Y107" s="184" t="s">
        <v>6</v>
      </c>
      <c r="Z107" s="184" t="s">
        <v>58</v>
      </c>
      <c r="AA107" s="184" t="s">
        <v>233</v>
      </c>
      <c r="AB107" s="186" t="s">
        <v>7</v>
      </c>
      <c r="AC107" s="244"/>
    </row>
    <row r="108" spans="2:29">
      <c r="B108" s="249"/>
      <c r="C108" s="296" t="s">
        <v>13</v>
      </c>
      <c r="D108" s="227">
        <v>4</v>
      </c>
      <c r="E108" s="228">
        <f>'PROJECT SELECTION'!$C$26*MATERIALS!D108</f>
        <v>0</v>
      </c>
      <c r="F108" s="229"/>
      <c r="G108" s="304">
        <f t="shared" ref="G108:G112" si="36">E108+F108</f>
        <v>0</v>
      </c>
      <c r="H108" s="9"/>
      <c r="I108" s="249"/>
      <c r="J108" s="40"/>
      <c r="K108" s="40"/>
      <c r="L108" s="40"/>
      <c r="M108" s="40"/>
      <c r="N108" s="40"/>
      <c r="O108" s="257"/>
      <c r="P108" s="40"/>
      <c r="Q108" s="40"/>
      <c r="R108" s="40"/>
      <c r="S108" s="40"/>
      <c r="T108" s="40"/>
      <c r="U108" s="40"/>
      <c r="V108" s="257"/>
      <c r="W108" s="237"/>
      <c r="X108" s="225" t="s">
        <v>9</v>
      </c>
      <c r="Y108" s="89">
        <v>6</v>
      </c>
      <c r="Z108" s="114">
        <f>'PROJECT SELECTION'!$L$25*MATERIALS!Y108</f>
        <v>0</v>
      </c>
      <c r="AA108" s="22"/>
      <c r="AB108" s="108">
        <f>Z108+AA108</f>
        <v>0</v>
      </c>
      <c r="AC108" s="244"/>
    </row>
    <row r="109" spans="2:29" ht="13.15">
      <c r="B109" s="249"/>
      <c r="C109" s="296" t="s">
        <v>547</v>
      </c>
      <c r="D109" s="227">
        <v>1</v>
      </c>
      <c r="E109" s="228">
        <f>'PROJECT SELECTION'!$C$26*MATERIALS!D109</f>
        <v>0</v>
      </c>
      <c r="F109" s="229"/>
      <c r="G109" s="304">
        <f t="shared" si="36"/>
        <v>0</v>
      </c>
      <c r="H109" s="237"/>
      <c r="I109" s="249"/>
      <c r="J109" s="40"/>
      <c r="K109" s="40"/>
      <c r="L109" s="40"/>
      <c r="M109" s="40"/>
      <c r="N109" s="40"/>
      <c r="O109" s="257"/>
      <c r="P109" s="40"/>
      <c r="Q109" s="40"/>
      <c r="R109" s="40"/>
      <c r="S109" s="40"/>
      <c r="T109" s="40"/>
      <c r="U109" s="40"/>
      <c r="V109" s="254"/>
      <c r="W109" s="237"/>
      <c r="X109" s="225" t="s">
        <v>13</v>
      </c>
      <c r="Y109" s="89">
        <v>6</v>
      </c>
      <c r="Z109" s="114">
        <f>'PROJECT SELECTION'!$L$25*MATERIALS!Y109</f>
        <v>0</v>
      </c>
      <c r="AA109" s="22"/>
      <c r="AB109" s="108">
        <f t="shared" ref="AB109:AB113" si="37">Z109+AA109</f>
        <v>0</v>
      </c>
      <c r="AC109" s="244"/>
    </row>
    <row r="110" spans="2:29" ht="15" customHeight="1">
      <c r="B110" s="249"/>
      <c r="C110" s="296" t="s">
        <v>548</v>
      </c>
      <c r="D110" s="227">
        <v>0</v>
      </c>
      <c r="E110" s="228">
        <f>'PROJECT SELECTION'!$C$26*MATERIALS!D110</f>
        <v>0</v>
      </c>
      <c r="F110" s="229"/>
      <c r="G110" s="304">
        <f t="shared" si="36"/>
        <v>0</v>
      </c>
      <c r="H110" s="299"/>
      <c r="I110" s="249"/>
      <c r="J110" s="40"/>
      <c r="K110" s="40"/>
      <c r="L110" s="40"/>
      <c r="M110" s="40"/>
      <c r="N110" s="40"/>
      <c r="O110" s="257"/>
      <c r="P110" s="40"/>
      <c r="Q110" s="40"/>
      <c r="R110" s="40"/>
      <c r="S110" s="40"/>
      <c r="T110" s="40"/>
      <c r="U110" s="40"/>
      <c r="V110" s="254"/>
      <c r="W110" s="237"/>
      <c r="X110" s="216" t="s">
        <v>504</v>
      </c>
      <c r="Y110" s="89">
        <v>1</v>
      </c>
      <c r="Z110" s="114">
        <f>'PROJECT SELECTION'!$L$25*MATERIALS!Y110</f>
        <v>0</v>
      </c>
      <c r="AA110" s="22"/>
      <c r="AB110" s="108">
        <f t="shared" si="37"/>
        <v>0</v>
      </c>
      <c r="AC110" s="244"/>
    </row>
    <row r="111" spans="2:29" ht="13.15">
      <c r="B111" s="249"/>
      <c r="C111" s="296" t="s">
        <v>272</v>
      </c>
      <c r="D111" s="227">
        <v>1</v>
      </c>
      <c r="E111" s="228">
        <f>'PROJECT SELECTION'!$C$26*MATERIALS!D111</f>
        <v>0</v>
      </c>
      <c r="F111" s="229"/>
      <c r="G111" s="304">
        <f t="shared" si="36"/>
        <v>0</v>
      </c>
      <c r="H111" s="299"/>
      <c r="I111" s="249"/>
      <c r="J111" s="40"/>
      <c r="K111" s="40"/>
      <c r="L111" s="40"/>
      <c r="M111" s="40"/>
      <c r="N111" s="40"/>
      <c r="O111" s="257"/>
      <c r="P111" s="40"/>
      <c r="Q111" s="40"/>
      <c r="R111" s="40"/>
      <c r="S111" s="40"/>
      <c r="T111" s="40"/>
      <c r="U111" s="40"/>
      <c r="V111" s="256"/>
      <c r="W111" s="237"/>
      <c r="X111" s="225" t="s">
        <v>500</v>
      </c>
      <c r="Y111" s="89">
        <v>1</v>
      </c>
      <c r="Z111" s="114">
        <f>'PROJECT SELECTION'!$L$25*MATERIALS!Y111</f>
        <v>0</v>
      </c>
      <c r="AA111" s="22"/>
      <c r="AB111" s="108">
        <f t="shared" si="37"/>
        <v>0</v>
      </c>
      <c r="AC111" s="244"/>
    </row>
    <row r="112" spans="2:29" ht="13.15" thickBot="1">
      <c r="B112" s="249"/>
      <c r="C112" s="313" t="s">
        <v>527</v>
      </c>
      <c r="D112" s="232">
        <v>0</v>
      </c>
      <c r="E112" s="305">
        <f>'PROJECT SELECTION'!$C$26*MATERIALS!D112</f>
        <v>0</v>
      </c>
      <c r="F112" s="306"/>
      <c r="G112" s="307">
        <f t="shared" si="36"/>
        <v>0</v>
      </c>
      <c r="H112" s="9"/>
      <c r="I112" s="249"/>
      <c r="J112" s="40"/>
      <c r="K112" s="40"/>
      <c r="L112" s="40"/>
      <c r="M112" s="40"/>
      <c r="N112" s="40"/>
      <c r="O112" s="257"/>
      <c r="P112" s="40"/>
      <c r="Q112" s="40"/>
      <c r="R112" s="40"/>
      <c r="S112" s="40"/>
      <c r="T112" s="40"/>
      <c r="U112" s="40"/>
      <c r="V112" s="256"/>
      <c r="W112" s="237"/>
      <c r="X112" s="225" t="s">
        <v>501</v>
      </c>
      <c r="Y112" s="89">
        <v>1</v>
      </c>
      <c r="Z112" s="114">
        <f>'PROJECT SELECTION'!$L$25*MATERIALS!Y112</f>
        <v>0</v>
      </c>
      <c r="AA112" s="22"/>
      <c r="AB112" s="108">
        <f t="shared" si="37"/>
        <v>0</v>
      </c>
      <c r="AC112" s="244"/>
    </row>
    <row r="113" spans="2:29" ht="13.15" thickBot="1">
      <c r="B113" s="249"/>
      <c r="C113" s="40"/>
      <c r="D113" s="40"/>
      <c r="E113" s="40"/>
      <c r="F113" s="40"/>
      <c r="G113" s="40"/>
      <c r="H113" s="9"/>
      <c r="I113" s="249"/>
      <c r="J113" s="40"/>
      <c r="K113" s="40"/>
      <c r="L113" s="40"/>
      <c r="M113" s="40"/>
      <c r="N113" s="40"/>
      <c r="O113" s="257"/>
      <c r="P113" s="40"/>
      <c r="Q113" s="40"/>
      <c r="R113" s="40"/>
      <c r="S113" s="40"/>
      <c r="T113" s="40"/>
      <c r="U113" s="40"/>
      <c r="V113" s="256"/>
      <c r="W113" s="237"/>
      <c r="X113" s="225" t="s">
        <v>502</v>
      </c>
      <c r="Y113" s="89">
        <v>1</v>
      </c>
      <c r="Z113" s="114">
        <f>'PROJECT SELECTION'!$L$25*MATERIALS!Y113</f>
        <v>0</v>
      </c>
      <c r="AA113" s="22"/>
      <c r="AB113" s="108">
        <f t="shared" si="37"/>
        <v>0</v>
      </c>
      <c r="AC113" s="244"/>
    </row>
    <row r="114" spans="2:29" ht="13.5" thickBot="1">
      <c r="B114" s="249"/>
      <c r="C114" s="504" t="s">
        <v>561</v>
      </c>
      <c r="D114" s="518"/>
      <c r="E114" s="518"/>
      <c r="F114" s="518"/>
      <c r="G114" s="505"/>
      <c r="H114" s="9"/>
      <c r="I114" s="249"/>
      <c r="J114" s="40"/>
      <c r="K114" s="40"/>
      <c r="L114" s="40"/>
      <c r="M114" s="40"/>
      <c r="N114" s="40"/>
      <c r="O114" s="257"/>
      <c r="P114" s="40"/>
      <c r="Q114" s="40"/>
      <c r="R114" s="40"/>
      <c r="S114" s="40"/>
      <c r="T114" s="40"/>
      <c r="U114" s="40"/>
      <c r="V114" s="256"/>
      <c r="W114" s="237"/>
      <c r="X114" s="40"/>
      <c r="Y114" s="40"/>
      <c r="Z114" s="40"/>
      <c r="AA114" s="40"/>
      <c r="AB114" s="40"/>
      <c r="AC114" s="244"/>
    </row>
    <row r="115" spans="2:29" ht="13.15">
      <c r="B115" s="249"/>
      <c r="C115" s="294" t="s">
        <v>5</v>
      </c>
      <c r="D115" s="218" t="s">
        <v>6</v>
      </c>
      <c r="E115" s="218" t="s">
        <v>58</v>
      </c>
      <c r="F115" s="218" t="s">
        <v>233</v>
      </c>
      <c r="G115" s="298" t="s">
        <v>7</v>
      </c>
      <c r="H115" s="9"/>
      <c r="I115" s="249"/>
      <c r="J115" s="40"/>
      <c r="K115" s="40"/>
      <c r="L115" s="40"/>
      <c r="M115" s="40"/>
      <c r="N115" s="40"/>
      <c r="O115" s="257"/>
      <c r="P115" s="40"/>
      <c r="Q115" s="40"/>
      <c r="R115" s="40"/>
      <c r="S115" s="40"/>
      <c r="T115" s="40"/>
      <c r="U115" s="40"/>
      <c r="V115" s="256"/>
      <c r="W115" s="237"/>
      <c r="X115" s="504" t="s">
        <v>563</v>
      </c>
      <c r="Y115" s="518"/>
      <c r="Z115" s="518"/>
      <c r="AA115" s="518"/>
      <c r="AB115" s="505"/>
      <c r="AC115" s="244"/>
    </row>
    <row r="116" spans="2:29" ht="26.25">
      <c r="B116" s="249"/>
      <c r="C116" s="302" t="s">
        <v>9</v>
      </c>
      <c r="D116" s="227">
        <v>10</v>
      </c>
      <c r="E116" s="228">
        <f>'PROJECT SELECTION'!$C$27*MATERIALS!D116</f>
        <v>0</v>
      </c>
      <c r="F116" s="229"/>
      <c r="G116" s="304">
        <f>E116+F116</f>
        <v>0</v>
      </c>
      <c r="H116" s="9"/>
      <c r="I116" s="249"/>
      <c r="J116" s="40"/>
      <c r="K116" s="40"/>
      <c r="L116" s="40"/>
      <c r="M116" s="40"/>
      <c r="N116" s="40"/>
      <c r="O116" s="257"/>
      <c r="P116" s="40"/>
      <c r="Q116" s="40"/>
      <c r="R116" s="40"/>
      <c r="S116" s="40"/>
      <c r="T116" s="40"/>
      <c r="U116" s="40"/>
      <c r="V116" s="256"/>
      <c r="W116" s="237"/>
      <c r="X116" s="185" t="s">
        <v>5</v>
      </c>
      <c r="Y116" s="184" t="s">
        <v>6</v>
      </c>
      <c r="Z116" s="184" t="s">
        <v>58</v>
      </c>
      <c r="AA116" s="184" t="s">
        <v>233</v>
      </c>
      <c r="AB116" s="186" t="s">
        <v>7</v>
      </c>
      <c r="AC116" s="244"/>
    </row>
    <row r="117" spans="2:29">
      <c r="B117" s="249"/>
      <c r="C117" s="302" t="s">
        <v>588</v>
      </c>
      <c r="D117" s="227">
        <v>15</v>
      </c>
      <c r="E117" s="228">
        <f>'PROJECT SELECTION'!$C$27*MATERIALS!D117</f>
        <v>0</v>
      </c>
      <c r="F117" s="229"/>
      <c r="G117" s="304">
        <f t="shared" ref="G117:G121" si="38">E117+F117</f>
        <v>0</v>
      </c>
      <c r="H117" s="237"/>
      <c r="I117" s="249"/>
      <c r="J117" s="40"/>
      <c r="K117" s="40"/>
      <c r="L117" s="40"/>
      <c r="M117" s="40"/>
      <c r="N117" s="40"/>
      <c r="O117" s="257"/>
      <c r="P117" s="40"/>
      <c r="Q117" s="40"/>
      <c r="R117" s="40"/>
      <c r="S117" s="40"/>
      <c r="T117" s="40"/>
      <c r="U117" s="40"/>
      <c r="V117" s="256"/>
      <c r="W117" s="237"/>
      <c r="X117" s="203" t="s">
        <v>51</v>
      </c>
      <c r="Y117" s="89">
        <v>3</v>
      </c>
      <c r="Z117" s="114">
        <f>'PROJECT SELECTION'!$L$26*MATERIALS!Y117</f>
        <v>0</v>
      </c>
      <c r="AA117" s="22"/>
      <c r="AB117" s="108">
        <f>Z117+AA117</f>
        <v>0</v>
      </c>
      <c r="AC117" s="244"/>
    </row>
    <row r="118" spans="2:29" ht="13.15">
      <c r="B118" s="249"/>
      <c r="C118" s="302" t="s">
        <v>586</v>
      </c>
      <c r="D118" s="227">
        <v>1</v>
      </c>
      <c r="E118" s="228">
        <f>'PROJECT SELECTION'!$C$27*MATERIALS!D118</f>
        <v>0</v>
      </c>
      <c r="F118" s="229"/>
      <c r="G118" s="304">
        <f t="shared" si="38"/>
        <v>0</v>
      </c>
      <c r="H118" s="299"/>
      <c r="I118" s="249"/>
      <c r="J118" s="40"/>
      <c r="K118" s="40"/>
      <c r="L118" s="40"/>
      <c r="M118" s="40"/>
      <c r="N118" s="40"/>
      <c r="O118" s="257"/>
      <c r="P118" s="40"/>
      <c r="Q118" s="40"/>
      <c r="R118" s="40"/>
      <c r="S118" s="40"/>
      <c r="T118" s="40"/>
      <c r="U118" s="40"/>
      <c r="V118" s="256"/>
      <c r="W118" s="237"/>
      <c r="X118" s="203" t="s">
        <v>203</v>
      </c>
      <c r="Y118" s="89">
        <v>5</v>
      </c>
      <c r="Z118" s="114">
        <f>'PROJECT SELECTION'!$L$26*MATERIALS!Y118</f>
        <v>0</v>
      </c>
      <c r="AA118" s="22"/>
      <c r="AB118" s="108">
        <f t="shared" ref="AB118:AB123" si="39">Z118+AA118</f>
        <v>0</v>
      </c>
      <c r="AC118" s="244"/>
    </row>
    <row r="119" spans="2:29" ht="13.15">
      <c r="B119" s="249"/>
      <c r="C119" s="203" t="s">
        <v>587</v>
      </c>
      <c r="D119" s="227">
        <v>1</v>
      </c>
      <c r="E119" s="228">
        <f>'PROJECT SELECTION'!$C$27*MATERIALS!D119</f>
        <v>0</v>
      </c>
      <c r="F119" s="229"/>
      <c r="G119" s="304">
        <f t="shared" si="38"/>
        <v>0</v>
      </c>
      <c r="H119" s="299"/>
      <c r="I119" s="249"/>
      <c r="J119" s="40"/>
      <c r="K119" s="40"/>
      <c r="L119" s="40"/>
      <c r="M119" s="40"/>
      <c r="N119" s="40"/>
      <c r="O119" s="257"/>
      <c r="P119" s="40"/>
      <c r="Q119" s="40"/>
      <c r="R119" s="40"/>
      <c r="S119" s="40"/>
      <c r="T119" s="40"/>
      <c r="U119" s="40"/>
      <c r="V119" s="257"/>
      <c r="W119" s="237"/>
      <c r="X119" s="203" t="s">
        <v>9</v>
      </c>
      <c r="Y119" s="89">
        <v>32</v>
      </c>
      <c r="Z119" s="114">
        <f>'PROJECT SELECTION'!$L$26*MATERIALS!Y119</f>
        <v>0</v>
      </c>
      <c r="AA119" s="22"/>
      <c r="AB119" s="108">
        <f t="shared" si="39"/>
        <v>0</v>
      </c>
      <c r="AC119" s="244"/>
    </row>
    <row r="120" spans="2:29">
      <c r="B120" s="249"/>
      <c r="C120" s="203" t="s">
        <v>272</v>
      </c>
      <c r="D120" s="227">
        <v>1</v>
      </c>
      <c r="E120" s="228">
        <f>'PROJECT SELECTION'!$C$27*MATERIALS!D120</f>
        <v>0</v>
      </c>
      <c r="F120" s="229"/>
      <c r="G120" s="304">
        <f t="shared" si="38"/>
        <v>0</v>
      </c>
      <c r="H120" s="9"/>
      <c r="I120" s="249"/>
      <c r="J120" s="40"/>
      <c r="K120" s="40"/>
      <c r="L120" s="40"/>
      <c r="M120" s="40"/>
      <c r="N120" s="40"/>
      <c r="O120" s="257"/>
      <c r="P120" s="40"/>
      <c r="Q120" s="40"/>
      <c r="R120" s="40"/>
      <c r="S120" s="40"/>
      <c r="T120" s="40"/>
      <c r="U120" s="40"/>
      <c r="V120" s="257"/>
      <c r="W120" s="237"/>
      <c r="X120" s="203" t="s">
        <v>564</v>
      </c>
      <c r="Y120" s="89">
        <v>11</v>
      </c>
      <c r="Z120" s="114">
        <f>'PROJECT SELECTION'!$L$26*MATERIALS!Y120</f>
        <v>0</v>
      </c>
      <c r="AA120" s="22"/>
      <c r="AB120" s="108">
        <f t="shared" si="39"/>
        <v>0</v>
      </c>
      <c r="AC120" s="244"/>
    </row>
    <row r="121" spans="2:29" ht="13.15" thickBot="1">
      <c r="B121" s="249"/>
      <c r="C121" s="215" t="s">
        <v>312</v>
      </c>
      <c r="D121" s="232">
        <v>1</v>
      </c>
      <c r="E121" s="305">
        <f>'PROJECT SELECTION'!$C$27*MATERIALS!D121</f>
        <v>0</v>
      </c>
      <c r="F121" s="306"/>
      <c r="G121" s="307">
        <f t="shared" si="38"/>
        <v>0</v>
      </c>
      <c r="H121" s="9"/>
      <c r="I121" s="249"/>
      <c r="J121" s="40"/>
      <c r="K121" s="40"/>
      <c r="L121" s="40"/>
      <c r="M121" s="40"/>
      <c r="N121" s="40"/>
      <c r="O121" s="257"/>
      <c r="P121" s="40"/>
      <c r="Q121" s="40"/>
      <c r="R121" s="40"/>
      <c r="S121" s="40"/>
      <c r="T121" s="40"/>
      <c r="U121" s="40"/>
      <c r="V121" s="257"/>
      <c r="W121" s="237"/>
      <c r="X121" s="203" t="s">
        <v>572</v>
      </c>
      <c r="Y121" s="89">
        <v>1</v>
      </c>
      <c r="Z121" s="114">
        <f>'PROJECT SELECTION'!$L$26*MATERIALS!Y121</f>
        <v>0</v>
      </c>
      <c r="AA121" s="22"/>
      <c r="AB121" s="108">
        <f t="shared" si="39"/>
        <v>0</v>
      </c>
      <c r="AC121" s="244"/>
    </row>
    <row r="122" spans="2:29" ht="13.15" thickBot="1">
      <c r="B122" s="249"/>
      <c r="C122" s="40"/>
      <c r="D122" s="40"/>
      <c r="E122" s="40"/>
      <c r="F122" s="40"/>
      <c r="G122" s="40"/>
      <c r="H122" s="9"/>
      <c r="I122" s="249"/>
      <c r="J122" s="40"/>
      <c r="K122" s="40"/>
      <c r="L122" s="40"/>
      <c r="M122" s="40"/>
      <c r="N122" s="40"/>
      <c r="O122" s="257"/>
      <c r="P122" s="40"/>
      <c r="Q122" s="40"/>
      <c r="R122" s="40"/>
      <c r="S122" s="40"/>
      <c r="T122" s="40"/>
      <c r="U122" s="40"/>
      <c r="V122" s="257"/>
      <c r="W122" s="237"/>
      <c r="X122" s="203" t="s">
        <v>571</v>
      </c>
      <c r="Y122" s="89">
        <v>3</v>
      </c>
      <c r="Z122" s="114">
        <f>'PROJECT SELECTION'!$L$26*MATERIALS!Y122</f>
        <v>0</v>
      </c>
      <c r="AA122" s="22"/>
      <c r="AB122" s="108">
        <f t="shared" si="39"/>
        <v>0</v>
      </c>
      <c r="AC122" s="244"/>
    </row>
    <row r="123" spans="2:29" ht="13.5" thickBot="1">
      <c r="B123" s="249"/>
      <c r="C123" s="506" t="s">
        <v>616</v>
      </c>
      <c r="D123" s="517"/>
      <c r="E123" s="517"/>
      <c r="F123" s="517"/>
      <c r="G123" s="507"/>
      <c r="H123" s="9"/>
      <c r="I123" s="249"/>
      <c r="J123" s="40"/>
      <c r="K123" s="40"/>
      <c r="L123" s="40"/>
      <c r="M123" s="40"/>
      <c r="N123" s="40"/>
      <c r="O123" s="257"/>
      <c r="P123" s="40"/>
      <c r="Q123" s="40"/>
      <c r="R123" s="40"/>
      <c r="S123" s="40"/>
      <c r="T123" s="40"/>
      <c r="U123" s="40"/>
      <c r="V123" s="257"/>
      <c r="W123" s="237"/>
      <c r="X123" s="203" t="s">
        <v>570</v>
      </c>
      <c r="Y123" s="89">
        <v>1</v>
      </c>
      <c r="Z123" s="114">
        <f>'PROJECT SELECTION'!$L$26*MATERIALS!Y123</f>
        <v>0</v>
      </c>
      <c r="AA123" s="22"/>
      <c r="AB123" s="108">
        <f t="shared" si="39"/>
        <v>0</v>
      </c>
      <c r="AC123" s="244"/>
    </row>
    <row r="124" spans="2:29" ht="26.25">
      <c r="B124" s="249"/>
      <c r="C124" s="6" t="s">
        <v>5</v>
      </c>
      <c r="D124" s="7" t="s">
        <v>6</v>
      </c>
      <c r="E124" s="7" t="s">
        <v>58</v>
      </c>
      <c r="F124" s="7" t="s">
        <v>233</v>
      </c>
      <c r="G124" s="8" t="s">
        <v>7</v>
      </c>
      <c r="H124" s="9"/>
      <c r="I124" s="249"/>
      <c r="J124" s="40"/>
      <c r="K124" s="40"/>
      <c r="L124" s="40"/>
      <c r="M124" s="40"/>
      <c r="N124" s="40"/>
      <c r="O124" s="257"/>
      <c r="P124" s="40"/>
      <c r="Q124" s="40"/>
      <c r="R124" s="40"/>
      <c r="S124" s="40"/>
      <c r="T124" s="40"/>
      <c r="U124" s="40"/>
      <c r="V124" s="257"/>
      <c r="W124" s="237"/>
      <c r="X124" s="203" t="s">
        <v>568</v>
      </c>
      <c r="Y124" s="89">
        <v>1</v>
      </c>
      <c r="Z124" s="114">
        <f>'PROJECT SELECTION'!$L$26*MATERIALS!Y124</f>
        <v>0</v>
      </c>
      <c r="AA124" s="22"/>
      <c r="AB124" s="108">
        <f t="shared" ref="AB124:AB129" si="40">Z124+AA124</f>
        <v>0</v>
      </c>
      <c r="AC124" s="244"/>
    </row>
    <row r="125" spans="2:29">
      <c r="B125" s="249"/>
      <c r="C125" s="203" t="s">
        <v>203</v>
      </c>
      <c r="D125" s="93">
        <v>6</v>
      </c>
      <c r="E125" s="98">
        <f>'PROJECT SELECTION'!$C$28*MATERIALS!D125</f>
        <v>0</v>
      </c>
      <c r="F125" s="216"/>
      <c r="G125" s="104">
        <f>E125+F125</f>
        <v>0</v>
      </c>
      <c r="H125" s="9"/>
      <c r="I125" s="249"/>
      <c r="J125" s="40"/>
      <c r="K125" s="40"/>
      <c r="L125" s="40"/>
      <c r="M125" s="40"/>
      <c r="N125" s="40"/>
      <c r="O125" s="257"/>
      <c r="P125" s="40"/>
      <c r="Q125" s="40"/>
      <c r="R125" s="40"/>
      <c r="S125" s="40"/>
      <c r="T125" s="40"/>
      <c r="U125" s="40"/>
      <c r="V125" s="257"/>
      <c r="W125" s="237"/>
      <c r="X125" s="203" t="s">
        <v>614</v>
      </c>
      <c r="Y125" s="89">
        <v>5</v>
      </c>
      <c r="Z125" s="114">
        <f>'PROJECT SELECTION'!$L$26*MATERIALS!Y125</f>
        <v>0</v>
      </c>
      <c r="AA125" s="22"/>
      <c r="AB125" s="108">
        <f t="shared" si="40"/>
        <v>0</v>
      </c>
      <c r="AC125" s="244"/>
    </row>
    <row r="126" spans="2:29">
      <c r="B126" s="249"/>
      <c r="C126" s="203" t="s">
        <v>618</v>
      </c>
      <c r="D126" s="93">
        <v>2</v>
      </c>
      <c r="E126" s="98">
        <f>'PROJECT SELECTION'!$C$28*MATERIALS!D126</f>
        <v>0</v>
      </c>
      <c r="F126" s="216"/>
      <c r="G126" s="104">
        <f t="shared" ref="G126:G129" si="41">E126+F126</f>
        <v>0</v>
      </c>
      <c r="H126" s="9"/>
      <c r="I126" s="249"/>
      <c r="J126" s="40"/>
      <c r="K126" s="40"/>
      <c r="L126" s="40"/>
      <c r="M126" s="40"/>
      <c r="N126" s="40"/>
      <c r="O126" s="257"/>
      <c r="P126" s="40"/>
      <c r="Q126" s="40"/>
      <c r="R126" s="40"/>
      <c r="S126" s="40"/>
      <c r="T126" s="40"/>
      <c r="U126" s="40"/>
      <c r="V126" s="257"/>
      <c r="W126" s="237"/>
      <c r="X126" s="203" t="s">
        <v>565</v>
      </c>
      <c r="Y126" s="89">
        <v>4</v>
      </c>
      <c r="Z126" s="114">
        <f>'PROJECT SELECTION'!$L$26*MATERIALS!Y126</f>
        <v>0</v>
      </c>
      <c r="AA126" s="22"/>
      <c r="AB126" s="108">
        <f t="shared" si="40"/>
        <v>0</v>
      </c>
      <c r="AC126" s="244"/>
    </row>
    <row r="127" spans="2:29">
      <c r="B127" s="249"/>
      <c r="C127" s="203" t="s">
        <v>619</v>
      </c>
      <c r="D127" s="93">
        <v>0</v>
      </c>
      <c r="E127" s="98">
        <f>'PROJECT SELECTION'!$C$28*MATERIALS!D127</f>
        <v>0</v>
      </c>
      <c r="F127" s="216"/>
      <c r="G127" s="104">
        <f t="shared" si="41"/>
        <v>0</v>
      </c>
      <c r="H127" s="237"/>
      <c r="I127" s="249"/>
      <c r="J127" s="40"/>
      <c r="K127" s="40"/>
      <c r="L127" s="40"/>
      <c r="M127" s="40"/>
      <c r="N127" s="40"/>
      <c r="O127" s="257"/>
      <c r="P127" s="40"/>
      <c r="Q127" s="40"/>
      <c r="R127" s="40"/>
      <c r="S127" s="40"/>
      <c r="T127" s="40"/>
      <c r="U127" s="40"/>
      <c r="V127" s="257"/>
      <c r="W127" s="237"/>
      <c r="X127" s="203" t="s">
        <v>585</v>
      </c>
      <c r="Y127" s="89">
        <v>8</v>
      </c>
      <c r="Z127" s="114">
        <f>'PROJECT SELECTION'!$L$26*MATERIALS!Y127</f>
        <v>0</v>
      </c>
      <c r="AA127" s="22"/>
      <c r="AB127" s="108">
        <f t="shared" si="40"/>
        <v>0</v>
      </c>
      <c r="AC127" s="244"/>
    </row>
    <row r="128" spans="2:29">
      <c r="B128" s="249"/>
      <c r="C128" s="377" t="s">
        <v>620</v>
      </c>
      <c r="D128" s="93">
        <v>0</v>
      </c>
      <c r="E128" s="98">
        <f>'PROJECT SELECTION'!$C$28*MATERIALS!D128</f>
        <v>0</v>
      </c>
      <c r="F128" s="216"/>
      <c r="G128" s="104">
        <f t="shared" si="41"/>
        <v>0</v>
      </c>
      <c r="H128" s="146"/>
      <c r="I128" s="249"/>
      <c r="J128" s="40"/>
      <c r="K128" s="40"/>
      <c r="L128" s="40"/>
      <c r="M128" s="40"/>
      <c r="N128" s="40"/>
      <c r="O128" s="257"/>
      <c r="P128" s="40"/>
      <c r="Q128" s="40"/>
      <c r="R128" s="40"/>
      <c r="S128" s="40"/>
      <c r="T128" s="40"/>
      <c r="U128" s="40"/>
      <c r="V128" s="257"/>
      <c r="W128" s="237"/>
      <c r="X128" s="203" t="s">
        <v>567</v>
      </c>
      <c r="Y128" s="89">
        <v>1</v>
      </c>
      <c r="Z128" s="114">
        <f>'PROJECT SELECTION'!$L$26*MATERIALS!Y128</f>
        <v>0</v>
      </c>
      <c r="AA128" s="22"/>
      <c r="AB128" s="108">
        <f t="shared" si="40"/>
        <v>0</v>
      </c>
      <c r="AC128" s="244"/>
    </row>
    <row r="129" spans="2:29" ht="13.15" thickBot="1">
      <c r="B129" s="249"/>
      <c r="C129" s="378" t="s">
        <v>312</v>
      </c>
      <c r="D129" s="95">
        <v>1</v>
      </c>
      <c r="E129" s="98">
        <f>'PROJECT SELECTION'!$C$28*MATERIALS!D129</f>
        <v>0</v>
      </c>
      <c r="F129" s="379"/>
      <c r="G129" s="105">
        <f t="shared" si="41"/>
        <v>0</v>
      </c>
      <c r="H129" s="146"/>
      <c r="I129" s="249"/>
      <c r="J129" s="40"/>
      <c r="K129" s="40"/>
      <c r="L129" s="40"/>
      <c r="M129" s="40"/>
      <c r="N129" s="40"/>
      <c r="O129" s="257"/>
      <c r="P129" s="40"/>
      <c r="Q129" s="40"/>
      <c r="R129" s="40"/>
      <c r="S129" s="40"/>
      <c r="T129" s="40"/>
      <c r="U129" s="40"/>
      <c r="V129" s="257"/>
      <c r="W129" s="237"/>
      <c r="X129" s="215" t="s">
        <v>272</v>
      </c>
      <c r="Y129" s="90">
        <v>1</v>
      </c>
      <c r="Z129" s="86">
        <f>'PROJECT SELECTION'!$L$26*MATERIALS!Y129</f>
        <v>0</v>
      </c>
      <c r="AA129" s="33"/>
      <c r="AB129" s="109">
        <f t="shared" si="40"/>
        <v>0</v>
      </c>
      <c r="AC129" s="244"/>
    </row>
    <row r="130" spans="2:29" ht="13.15" thickBot="1">
      <c r="B130" s="249"/>
      <c r="C130" s="40"/>
      <c r="D130" s="40"/>
      <c r="E130" s="40"/>
      <c r="F130" s="40"/>
      <c r="G130" s="40"/>
      <c r="H130" s="146"/>
      <c r="I130" s="249"/>
      <c r="J130" s="40"/>
      <c r="K130" s="40"/>
      <c r="L130" s="40"/>
      <c r="M130" s="40"/>
      <c r="N130" s="40"/>
      <c r="O130" s="257"/>
      <c r="P130" s="40"/>
      <c r="Q130" s="40"/>
      <c r="R130" s="40"/>
      <c r="S130" s="40"/>
      <c r="T130" s="40"/>
      <c r="U130" s="40"/>
      <c r="V130" s="257"/>
      <c r="W130" s="237"/>
      <c r="X130" s="40"/>
      <c r="Y130" s="40"/>
      <c r="Z130" s="40"/>
      <c r="AA130" s="40"/>
      <c r="AB130" s="40"/>
      <c r="AC130" s="244"/>
    </row>
    <row r="131" spans="2:29" ht="13.15">
      <c r="B131" s="249"/>
      <c r="C131" s="40"/>
      <c r="D131" s="40"/>
      <c r="E131" s="40"/>
      <c r="F131" s="40"/>
      <c r="G131" s="40"/>
      <c r="H131" s="146"/>
      <c r="I131" s="249"/>
      <c r="J131" s="40"/>
      <c r="K131" s="40"/>
      <c r="L131" s="40"/>
      <c r="M131" s="40"/>
      <c r="N131" s="40"/>
      <c r="O131" s="257"/>
      <c r="P131" s="40"/>
      <c r="Q131" s="40"/>
      <c r="R131" s="40"/>
      <c r="S131" s="40"/>
      <c r="T131" s="40"/>
      <c r="U131" s="40"/>
      <c r="V131" s="257"/>
      <c r="W131" s="237"/>
      <c r="X131" s="504" t="s">
        <v>617</v>
      </c>
      <c r="Y131" s="518"/>
      <c r="Z131" s="518"/>
      <c r="AA131" s="518"/>
      <c r="AB131" s="505"/>
      <c r="AC131" s="244"/>
    </row>
    <row r="132" spans="2:29" ht="26.25">
      <c r="B132" s="249"/>
      <c r="C132" s="40"/>
      <c r="D132" s="40"/>
      <c r="E132" s="40"/>
      <c r="F132" s="40"/>
      <c r="G132" s="40"/>
      <c r="H132" s="146"/>
      <c r="I132" s="249"/>
      <c r="J132" s="40"/>
      <c r="K132" s="40"/>
      <c r="L132" s="40"/>
      <c r="M132" s="40"/>
      <c r="N132" s="40"/>
      <c r="O132" s="257"/>
      <c r="P132" s="40"/>
      <c r="Q132" s="40"/>
      <c r="R132" s="40"/>
      <c r="S132" s="40"/>
      <c r="T132" s="40"/>
      <c r="U132" s="40"/>
      <c r="V132" s="257"/>
      <c r="W132" s="237"/>
      <c r="X132" s="185" t="s">
        <v>5</v>
      </c>
      <c r="Y132" s="184" t="s">
        <v>6</v>
      </c>
      <c r="Z132" s="184" t="s">
        <v>58</v>
      </c>
      <c r="AA132" s="184" t="s">
        <v>233</v>
      </c>
      <c r="AB132" s="186" t="s">
        <v>7</v>
      </c>
      <c r="AC132" s="244"/>
    </row>
    <row r="133" spans="2:29">
      <c r="B133" s="249"/>
      <c r="C133" s="40"/>
      <c r="D133" s="40"/>
      <c r="E133" s="40"/>
      <c r="F133" s="40"/>
      <c r="G133" s="40"/>
      <c r="H133" s="146"/>
      <c r="I133" s="249"/>
      <c r="J133" s="40"/>
      <c r="K133" s="40"/>
      <c r="L133" s="40"/>
      <c r="M133" s="40"/>
      <c r="N133" s="40"/>
      <c r="O133" s="257"/>
      <c r="P133" s="40"/>
      <c r="Q133" s="40"/>
      <c r="R133" s="40"/>
      <c r="S133" s="40"/>
      <c r="T133" s="40"/>
      <c r="U133" s="40"/>
      <c r="V133" s="257"/>
      <c r="W133" s="237"/>
      <c r="X133" s="203" t="s">
        <v>9</v>
      </c>
      <c r="Y133" s="89">
        <v>3</v>
      </c>
      <c r="Z133" s="114">
        <f>'PROJECT SELECTION'!$L$27*MATERIALS!Y133</f>
        <v>0</v>
      </c>
      <c r="AA133" s="22"/>
      <c r="AB133" s="108">
        <f>Z133+AA133</f>
        <v>0</v>
      </c>
      <c r="AC133" s="244"/>
    </row>
    <row r="134" spans="2:29">
      <c r="B134" s="249"/>
      <c r="C134" s="40"/>
      <c r="D134" s="40"/>
      <c r="E134" s="40"/>
      <c r="F134" s="40"/>
      <c r="G134" s="40"/>
      <c r="H134" s="146"/>
      <c r="I134" s="249"/>
      <c r="J134" s="40"/>
      <c r="K134" s="40"/>
      <c r="L134" s="40"/>
      <c r="M134" s="40"/>
      <c r="N134" s="40"/>
      <c r="O134" s="257"/>
      <c r="P134" s="40"/>
      <c r="Q134" s="40"/>
      <c r="R134" s="40"/>
      <c r="S134" s="40"/>
      <c r="T134" s="40"/>
      <c r="U134" s="40"/>
      <c r="V134" s="257"/>
      <c r="W134" s="237"/>
      <c r="X134" s="21" t="s">
        <v>621</v>
      </c>
      <c r="Y134" s="89">
        <v>1</v>
      </c>
      <c r="Z134" s="114">
        <f>'PROJECT SELECTION'!$L$27*MATERIALS!Y134</f>
        <v>0</v>
      </c>
      <c r="AA134" s="22"/>
      <c r="AB134" s="108">
        <f t="shared" ref="AB134:AB138" si="42">Z134+AA134</f>
        <v>0</v>
      </c>
      <c r="AC134" s="244"/>
    </row>
    <row r="135" spans="2:29">
      <c r="B135" s="249"/>
      <c r="C135" s="40"/>
      <c r="D135" s="40"/>
      <c r="E135" s="40"/>
      <c r="F135" s="40"/>
      <c r="G135" s="40"/>
      <c r="H135" s="146"/>
      <c r="I135" s="249"/>
      <c r="J135" s="40"/>
      <c r="K135" s="40"/>
      <c r="L135" s="40"/>
      <c r="M135" s="40"/>
      <c r="N135" s="40"/>
      <c r="O135" s="257"/>
      <c r="P135" s="40"/>
      <c r="Q135" s="40"/>
      <c r="R135" s="40"/>
      <c r="S135" s="40"/>
      <c r="T135" s="40"/>
      <c r="U135" s="40"/>
      <c r="V135" s="257"/>
      <c r="W135" s="237"/>
      <c r="X135" s="203" t="s">
        <v>618</v>
      </c>
      <c r="Y135" s="89">
        <v>1</v>
      </c>
      <c r="Z135" s="114">
        <f>'PROJECT SELECTION'!$L$27*MATERIALS!Y135</f>
        <v>0</v>
      </c>
      <c r="AA135" s="22"/>
      <c r="AB135" s="108">
        <f t="shared" si="42"/>
        <v>0</v>
      </c>
      <c r="AC135" s="244"/>
    </row>
    <row r="136" spans="2:29">
      <c r="B136" s="249"/>
      <c r="C136" s="40"/>
      <c r="D136" s="40"/>
      <c r="E136" s="40"/>
      <c r="F136" s="40"/>
      <c r="G136" s="40"/>
      <c r="H136" s="237"/>
      <c r="I136" s="249"/>
      <c r="J136" s="40"/>
      <c r="K136" s="40"/>
      <c r="L136" s="40"/>
      <c r="M136" s="40"/>
      <c r="N136" s="40"/>
      <c r="O136" s="257"/>
      <c r="P136" s="40"/>
      <c r="Q136" s="40"/>
      <c r="R136" s="40"/>
      <c r="S136" s="40"/>
      <c r="T136" s="40"/>
      <c r="U136" s="40"/>
      <c r="V136" s="257"/>
      <c r="W136" s="237"/>
      <c r="X136" s="203" t="s">
        <v>622</v>
      </c>
      <c r="Y136" s="89">
        <v>1</v>
      </c>
      <c r="Z136" s="114">
        <f>'PROJECT SELECTION'!$L$27*MATERIALS!Y136</f>
        <v>0</v>
      </c>
      <c r="AA136" s="22"/>
      <c r="AB136" s="108">
        <f t="shared" si="42"/>
        <v>0</v>
      </c>
      <c r="AC136" s="244"/>
    </row>
    <row r="137" spans="2:29">
      <c r="B137" s="249"/>
      <c r="C137" s="40"/>
      <c r="D137" s="40"/>
      <c r="E137" s="40"/>
      <c r="F137" s="40"/>
      <c r="G137" s="40"/>
      <c r="H137" s="237"/>
      <c r="I137" s="249"/>
      <c r="J137" s="40"/>
      <c r="K137" s="40"/>
      <c r="L137" s="40"/>
      <c r="M137" s="40"/>
      <c r="N137" s="40"/>
      <c r="O137" s="257"/>
      <c r="P137" s="40"/>
      <c r="Q137" s="40"/>
      <c r="R137" s="40"/>
      <c r="S137" s="40"/>
      <c r="T137" s="40"/>
      <c r="U137" s="40"/>
      <c r="V137" s="257"/>
      <c r="W137" s="237"/>
      <c r="X137" s="203" t="s">
        <v>272</v>
      </c>
      <c r="Y137" s="89">
        <v>1</v>
      </c>
      <c r="Z137" s="114">
        <f>'PROJECT SELECTION'!$L$27*MATERIALS!Y137</f>
        <v>0</v>
      </c>
      <c r="AA137" s="22"/>
      <c r="AB137" s="108">
        <f t="shared" si="42"/>
        <v>0</v>
      </c>
      <c r="AC137" s="244"/>
    </row>
    <row r="138" spans="2:29">
      <c r="B138" s="249"/>
      <c r="C138" s="40"/>
      <c r="D138" s="40"/>
      <c r="E138" s="40"/>
      <c r="F138" s="40"/>
      <c r="G138" s="40"/>
      <c r="H138" s="237"/>
      <c r="I138" s="249"/>
      <c r="J138" s="40"/>
      <c r="K138" s="40"/>
      <c r="L138" s="40"/>
      <c r="M138" s="40"/>
      <c r="N138" s="40"/>
      <c r="O138" s="257"/>
      <c r="P138" s="40"/>
      <c r="Q138" s="40"/>
      <c r="R138" s="40"/>
      <c r="S138" s="40"/>
      <c r="T138" s="40"/>
      <c r="U138" s="40"/>
      <c r="V138" s="257"/>
      <c r="W138" s="237"/>
      <c r="X138" s="203" t="s">
        <v>312</v>
      </c>
      <c r="Y138" s="182">
        <v>1</v>
      </c>
      <c r="Z138" s="114">
        <f>'PROJECT SELECTION'!$L$27*MATERIALS!Y138</f>
        <v>0</v>
      </c>
      <c r="AA138" s="131"/>
      <c r="AB138" s="132">
        <f t="shared" si="42"/>
        <v>0</v>
      </c>
      <c r="AC138" s="244"/>
    </row>
    <row r="139" spans="2:29">
      <c r="B139" s="249"/>
      <c r="C139" s="40"/>
      <c r="D139" s="40"/>
      <c r="E139" s="40"/>
      <c r="F139" s="40"/>
      <c r="G139" s="40"/>
      <c r="H139" s="237"/>
      <c r="I139" s="249"/>
      <c r="J139" s="40"/>
      <c r="K139" s="40"/>
      <c r="L139" s="40"/>
      <c r="M139" s="40"/>
      <c r="N139" s="40"/>
      <c r="O139" s="257"/>
      <c r="P139" s="40"/>
      <c r="Q139" s="40"/>
      <c r="R139" s="40"/>
      <c r="S139" s="40"/>
      <c r="T139" s="40"/>
      <c r="U139" s="40"/>
      <c r="V139" s="257"/>
      <c r="W139" s="237"/>
      <c r="X139" s="40"/>
      <c r="Y139" s="40"/>
      <c r="Z139" s="40"/>
      <c r="AA139" s="40"/>
      <c r="AB139" s="40"/>
      <c r="AC139" s="244"/>
    </row>
    <row r="140" spans="2:29">
      <c r="B140" s="249"/>
      <c r="C140" s="40"/>
      <c r="D140" s="40"/>
      <c r="E140" s="40"/>
      <c r="F140" s="40"/>
      <c r="G140" s="40"/>
      <c r="H140" s="237"/>
      <c r="I140" s="249"/>
      <c r="J140" s="40"/>
      <c r="K140" s="40"/>
      <c r="L140" s="40"/>
      <c r="M140" s="40"/>
      <c r="N140" s="40"/>
      <c r="O140" s="257"/>
      <c r="P140" s="40"/>
      <c r="Q140" s="40"/>
      <c r="R140" s="40"/>
      <c r="S140" s="40"/>
      <c r="T140" s="40"/>
      <c r="U140" s="40"/>
      <c r="V140" s="257"/>
      <c r="W140" s="237"/>
      <c r="X140" s="40"/>
      <c r="Y140" s="40"/>
      <c r="Z140" s="40"/>
      <c r="AA140" s="40"/>
      <c r="AB140" s="40"/>
      <c r="AC140" s="244"/>
    </row>
    <row r="141" spans="2:29">
      <c r="B141" s="249"/>
      <c r="C141" s="40"/>
      <c r="D141" s="40"/>
      <c r="E141" s="40"/>
      <c r="F141" s="40"/>
      <c r="G141" s="40"/>
      <c r="H141" s="237"/>
      <c r="I141" s="249"/>
      <c r="J141" s="40"/>
      <c r="K141" s="40"/>
      <c r="L141" s="40"/>
      <c r="M141" s="40"/>
      <c r="N141" s="40"/>
      <c r="O141" s="257"/>
      <c r="P141" s="40"/>
      <c r="Q141" s="40"/>
      <c r="R141" s="40"/>
      <c r="S141" s="40"/>
      <c r="T141" s="40"/>
      <c r="U141" s="40"/>
      <c r="V141" s="257"/>
      <c r="W141" s="237"/>
      <c r="X141" s="40"/>
      <c r="Y141" s="40"/>
      <c r="Z141" s="40"/>
      <c r="AA141" s="40"/>
      <c r="AB141" s="40"/>
      <c r="AC141" s="244"/>
    </row>
    <row r="142" spans="2:29">
      <c r="B142" s="249"/>
      <c r="C142" s="40"/>
      <c r="D142" s="40"/>
      <c r="E142" s="40"/>
      <c r="F142" s="40"/>
      <c r="G142" s="40"/>
      <c r="H142" s="237"/>
      <c r="I142" s="249"/>
      <c r="J142" s="40"/>
      <c r="K142" s="40"/>
      <c r="L142" s="40"/>
      <c r="M142" s="40"/>
      <c r="N142" s="40"/>
      <c r="O142" s="257"/>
      <c r="P142" s="40"/>
      <c r="Q142" s="40"/>
      <c r="R142" s="40"/>
      <c r="S142" s="40"/>
      <c r="T142" s="40"/>
      <c r="U142" s="40"/>
      <c r="V142" s="257"/>
      <c r="W142" s="237"/>
      <c r="X142" s="40"/>
      <c r="Y142" s="40"/>
      <c r="Z142" s="40"/>
      <c r="AA142" s="40"/>
      <c r="AB142" s="40"/>
      <c r="AC142" s="244"/>
    </row>
    <row r="143" spans="2:29">
      <c r="B143" s="249"/>
      <c r="C143" s="40"/>
      <c r="D143" s="40"/>
      <c r="E143" s="40"/>
      <c r="F143" s="40"/>
      <c r="G143" s="40"/>
      <c r="H143" s="237"/>
      <c r="I143" s="249"/>
      <c r="J143" s="40"/>
      <c r="K143" s="40"/>
      <c r="L143" s="40"/>
      <c r="M143" s="40"/>
      <c r="N143" s="40"/>
      <c r="O143" s="257"/>
      <c r="P143" s="40"/>
      <c r="Q143" s="40"/>
      <c r="R143" s="40"/>
      <c r="S143" s="40"/>
      <c r="T143" s="40"/>
      <c r="U143" s="40"/>
      <c r="V143" s="257"/>
      <c r="W143" s="237"/>
      <c r="X143" s="40"/>
      <c r="Y143" s="40"/>
      <c r="Z143" s="40"/>
      <c r="AA143" s="40"/>
      <c r="AB143" s="40"/>
      <c r="AC143" s="244"/>
    </row>
    <row r="144" spans="2:29">
      <c r="B144" s="249"/>
      <c r="C144" s="40"/>
      <c r="D144" s="40"/>
      <c r="E144" s="40"/>
      <c r="F144" s="40"/>
      <c r="G144" s="40"/>
      <c r="H144" s="237"/>
      <c r="I144" s="249"/>
      <c r="J144" s="40"/>
      <c r="K144" s="40"/>
      <c r="L144" s="40"/>
      <c r="M144" s="40"/>
      <c r="N144" s="40"/>
      <c r="O144" s="257"/>
      <c r="P144" s="40"/>
      <c r="Q144" s="40"/>
      <c r="R144" s="40"/>
      <c r="S144" s="40"/>
      <c r="T144" s="40"/>
      <c r="U144" s="40"/>
      <c r="V144" s="257"/>
      <c r="W144" s="237"/>
      <c r="X144" s="40"/>
      <c r="Y144" s="40"/>
      <c r="Z144" s="40"/>
      <c r="AA144" s="40"/>
      <c r="AB144" s="40"/>
      <c r="AC144" s="244"/>
    </row>
    <row r="145" spans="2:29">
      <c r="B145" s="249"/>
      <c r="C145" s="40"/>
      <c r="D145" s="40"/>
      <c r="E145" s="40"/>
      <c r="F145" s="40"/>
      <c r="G145" s="40"/>
      <c r="H145" s="237"/>
      <c r="I145" s="249"/>
      <c r="J145" s="40"/>
      <c r="K145" s="40"/>
      <c r="L145" s="40"/>
      <c r="M145" s="40"/>
      <c r="N145" s="40"/>
      <c r="O145" s="257"/>
      <c r="P145" s="40"/>
      <c r="Q145" s="40"/>
      <c r="R145" s="40"/>
      <c r="S145" s="40"/>
      <c r="T145" s="40"/>
      <c r="U145" s="40"/>
      <c r="V145" s="257"/>
      <c r="W145" s="237"/>
      <c r="X145" s="40"/>
      <c r="Y145" s="40"/>
      <c r="Z145" s="40"/>
      <c r="AA145" s="40"/>
      <c r="AB145" s="40"/>
      <c r="AC145" s="244"/>
    </row>
    <row r="146" spans="2:29">
      <c r="B146" s="249"/>
      <c r="C146" s="40"/>
      <c r="D146" s="40"/>
      <c r="E146" s="40"/>
      <c r="F146" s="40"/>
      <c r="G146" s="40"/>
      <c r="H146" s="237"/>
      <c r="I146" s="249"/>
      <c r="J146" s="40"/>
      <c r="K146" s="40"/>
      <c r="L146" s="40"/>
      <c r="M146" s="40"/>
      <c r="N146" s="40"/>
      <c r="O146" s="257"/>
      <c r="P146" s="40"/>
      <c r="Q146" s="40"/>
      <c r="R146" s="40"/>
      <c r="S146" s="40"/>
      <c r="T146" s="40"/>
      <c r="U146" s="40"/>
      <c r="V146" s="257"/>
      <c r="W146" s="237"/>
      <c r="X146" s="40"/>
      <c r="Y146" s="40"/>
      <c r="Z146" s="40"/>
      <c r="AA146" s="40"/>
      <c r="AB146" s="40"/>
      <c r="AC146" s="244"/>
    </row>
    <row r="147" spans="2:29">
      <c r="B147" s="249"/>
      <c r="C147" s="40"/>
      <c r="D147" s="40"/>
      <c r="E147" s="40"/>
      <c r="F147" s="40"/>
      <c r="G147" s="40"/>
      <c r="H147" s="237"/>
      <c r="I147" s="249"/>
      <c r="J147" s="40"/>
      <c r="K147" s="40"/>
      <c r="L147" s="40"/>
      <c r="M147" s="40"/>
      <c r="N147" s="40"/>
      <c r="O147" s="257"/>
      <c r="P147" s="40"/>
      <c r="Q147" s="40"/>
      <c r="R147" s="40"/>
      <c r="S147" s="40"/>
      <c r="T147" s="40"/>
      <c r="U147" s="40"/>
      <c r="V147" s="257"/>
      <c r="W147" s="237"/>
      <c r="X147" s="40"/>
      <c r="Y147" s="40"/>
      <c r="Z147" s="40"/>
      <c r="AA147" s="40"/>
      <c r="AB147" s="40"/>
      <c r="AC147" s="244"/>
    </row>
    <row r="148" spans="2:29">
      <c r="B148" s="249"/>
      <c r="C148" s="40"/>
      <c r="D148" s="40"/>
      <c r="E148" s="40"/>
      <c r="F148" s="40"/>
      <c r="G148" s="40"/>
      <c r="H148" s="237"/>
      <c r="I148" s="249"/>
      <c r="J148" s="40"/>
      <c r="K148" s="40"/>
      <c r="L148" s="40"/>
      <c r="M148" s="40"/>
      <c r="N148" s="40"/>
      <c r="O148" s="257"/>
      <c r="P148" s="40"/>
      <c r="Q148" s="40"/>
      <c r="R148" s="40"/>
      <c r="S148" s="40"/>
      <c r="T148" s="40"/>
      <c r="U148" s="40"/>
      <c r="V148" s="257"/>
      <c r="W148" s="237"/>
      <c r="X148" s="40"/>
      <c r="Y148" s="40"/>
      <c r="Z148" s="40"/>
      <c r="AA148" s="40"/>
      <c r="AB148" s="40"/>
      <c r="AC148" s="244"/>
    </row>
    <row r="149" spans="2:29">
      <c r="B149" s="249"/>
      <c r="C149" s="40"/>
      <c r="D149" s="40"/>
      <c r="E149" s="40"/>
      <c r="F149" s="40"/>
      <c r="G149" s="40"/>
      <c r="H149" s="237"/>
      <c r="I149" s="249"/>
      <c r="J149" s="40"/>
      <c r="K149" s="40"/>
      <c r="L149" s="40"/>
      <c r="M149" s="40"/>
      <c r="N149" s="40"/>
      <c r="O149" s="257"/>
      <c r="P149" s="40"/>
      <c r="Q149" s="40"/>
      <c r="R149" s="40"/>
      <c r="S149" s="40"/>
      <c r="T149" s="40"/>
      <c r="U149" s="40"/>
      <c r="V149" s="257"/>
      <c r="W149" s="237"/>
      <c r="X149" s="40"/>
      <c r="Y149" s="40"/>
      <c r="Z149" s="40"/>
      <c r="AA149" s="40"/>
      <c r="AB149" s="40"/>
      <c r="AC149" s="244"/>
    </row>
    <row r="150" spans="2:29">
      <c r="B150" s="249"/>
      <c r="C150" s="40"/>
      <c r="D150" s="40"/>
      <c r="E150" s="40"/>
      <c r="F150" s="40"/>
      <c r="G150" s="40"/>
      <c r="H150" s="237"/>
      <c r="I150" s="249"/>
      <c r="J150" s="40"/>
      <c r="K150" s="40"/>
      <c r="L150" s="40"/>
      <c r="M150" s="40"/>
      <c r="N150" s="40"/>
      <c r="O150" s="257"/>
      <c r="P150" s="40"/>
      <c r="Q150" s="40"/>
      <c r="R150" s="40"/>
      <c r="S150" s="40"/>
      <c r="T150" s="40"/>
      <c r="U150" s="40"/>
      <c r="V150" s="257"/>
      <c r="W150" s="237"/>
      <c r="X150" s="40"/>
      <c r="Y150" s="40"/>
      <c r="Z150" s="40"/>
      <c r="AA150" s="40"/>
      <c r="AB150" s="40"/>
      <c r="AC150" s="244"/>
    </row>
    <row r="151" spans="2:29">
      <c r="B151" s="249"/>
      <c r="C151" s="40"/>
      <c r="D151" s="40"/>
      <c r="E151" s="40"/>
      <c r="F151" s="40"/>
      <c r="G151" s="40"/>
      <c r="H151" s="237"/>
      <c r="I151" s="249"/>
      <c r="J151" s="40"/>
      <c r="K151" s="40"/>
      <c r="L151" s="40"/>
      <c r="M151" s="40"/>
      <c r="N151" s="40"/>
      <c r="O151" s="257"/>
      <c r="P151" s="40"/>
      <c r="Q151" s="40"/>
      <c r="R151" s="40"/>
      <c r="S151" s="40"/>
      <c r="T151" s="40"/>
      <c r="U151" s="40"/>
      <c r="V151" s="257"/>
      <c r="W151" s="237"/>
      <c r="X151" s="40"/>
      <c r="Y151" s="40"/>
      <c r="Z151" s="40"/>
      <c r="AA151" s="40"/>
      <c r="AB151" s="40"/>
      <c r="AC151" s="244"/>
    </row>
    <row r="152" spans="2:29">
      <c r="B152" s="249"/>
      <c r="C152" s="40"/>
      <c r="D152" s="40"/>
      <c r="E152" s="40"/>
      <c r="F152" s="40"/>
      <c r="G152" s="40"/>
      <c r="H152" s="237"/>
      <c r="I152" s="249"/>
      <c r="J152" s="40"/>
      <c r="K152" s="40"/>
      <c r="L152" s="40"/>
      <c r="M152" s="40"/>
      <c r="N152" s="40"/>
      <c r="O152" s="257"/>
      <c r="P152" s="40"/>
      <c r="Q152" s="40"/>
      <c r="R152" s="40"/>
      <c r="S152" s="40"/>
      <c r="T152" s="40"/>
      <c r="U152" s="40"/>
      <c r="V152" s="257"/>
      <c r="W152" s="237"/>
      <c r="X152" s="40"/>
      <c r="Y152" s="40"/>
      <c r="Z152" s="40"/>
      <c r="AA152" s="40"/>
      <c r="AB152" s="40"/>
      <c r="AC152" s="244"/>
    </row>
    <row r="153" spans="2:29">
      <c r="B153" s="249"/>
      <c r="C153" s="40"/>
      <c r="D153" s="40"/>
      <c r="E153" s="40"/>
      <c r="F153" s="40"/>
      <c r="G153" s="40"/>
      <c r="H153" s="237"/>
      <c r="I153" s="249"/>
      <c r="J153" s="40"/>
      <c r="K153" s="40"/>
      <c r="L153" s="40"/>
      <c r="M153" s="40"/>
      <c r="N153" s="40"/>
      <c r="O153" s="257"/>
      <c r="P153" s="40"/>
      <c r="Q153" s="40"/>
      <c r="R153" s="40"/>
      <c r="S153" s="40"/>
      <c r="T153" s="40"/>
      <c r="U153" s="40"/>
      <c r="V153" s="257"/>
      <c r="W153" s="237"/>
      <c r="X153" s="40"/>
      <c r="Y153" s="40"/>
      <c r="Z153" s="40"/>
      <c r="AA153" s="40"/>
      <c r="AB153" s="40"/>
      <c r="AC153" s="244"/>
    </row>
    <row r="154" spans="2:29">
      <c r="B154" s="249"/>
      <c r="C154" s="40"/>
      <c r="D154" s="40"/>
      <c r="E154" s="40"/>
      <c r="F154" s="40"/>
      <c r="G154" s="40"/>
      <c r="H154" s="237"/>
      <c r="I154" s="249"/>
      <c r="K154" s="40"/>
      <c r="L154" s="40"/>
      <c r="M154" s="40"/>
      <c r="N154" s="40"/>
      <c r="O154" s="257"/>
      <c r="P154" s="40"/>
      <c r="Q154" s="40"/>
      <c r="R154" s="40"/>
      <c r="S154" s="40"/>
      <c r="T154" s="40"/>
      <c r="U154" s="40"/>
      <c r="V154" s="257"/>
      <c r="W154" s="237"/>
      <c r="X154" s="40"/>
      <c r="Y154" s="40"/>
      <c r="Z154" s="40"/>
      <c r="AA154" s="40"/>
      <c r="AB154" s="40"/>
      <c r="AC154" s="244"/>
    </row>
    <row r="155" spans="2:29">
      <c r="B155" s="249"/>
      <c r="C155" s="40"/>
      <c r="D155" s="40"/>
      <c r="E155" s="40"/>
      <c r="F155" s="40"/>
      <c r="G155" s="40"/>
      <c r="H155" s="237"/>
      <c r="I155" s="249"/>
      <c r="J155" s="40"/>
      <c r="K155" s="40"/>
      <c r="L155" s="40"/>
      <c r="M155" s="40"/>
      <c r="N155" s="40"/>
      <c r="O155" s="257"/>
      <c r="P155" s="40"/>
      <c r="Q155" s="40"/>
      <c r="R155" s="40"/>
      <c r="S155" s="40"/>
      <c r="T155" s="40"/>
      <c r="U155" s="40"/>
      <c r="V155" s="257"/>
      <c r="W155" s="237"/>
      <c r="X155" s="40"/>
      <c r="Y155" s="40"/>
      <c r="Z155" s="40"/>
      <c r="AA155" s="40"/>
      <c r="AB155" s="40"/>
      <c r="AC155" s="244"/>
    </row>
    <row r="156" spans="2:29">
      <c r="B156" s="249"/>
      <c r="C156" s="40"/>
      <c r="D156" s="40"/>
      <c r="E156" s="40"/>
      <c r="F156" s="40"/>
      <c r="G156" s="40"/>
      <c r="H156" s="237"/>
      <c r="I156" s="249"/>
      <c r="J156" s="40"/>
      <c r="K156" s="40"/>
      <c r="L156" s="40"/>
      <c r="M156" s="40"/>
      <c r="N156" s="40"/>
      <c r="O156" s="257"/>
      <c r="P156" s="40"/>
      <c r="Q156" s="40"/>
      <c r="R156" s="40"/>
      <c r="S156" s="40"/>
      <c r="T156" s="40"/>
      <c r="U156" s="40"/>
      <c r="V156" s="257"/>
      <c r="W156" s="237"/>
      <c r="X156" s="40"/>
      <c r="Y156" s="40"/>
      <c r="Z156" s="40"/>
      <c r="AA156" s="40"/>
      <c r="AB156" s="40"/>
      <c r="AC156" s="244"/>
    </row>
    <row r="157" spans="2:29">
      <c r="B157" s="249"/>
      <c r="C157" s="40"/>
      <c r="D157" s="40"/>
      <c r="E157" s="40"/>
      <c r="F157" s="40"/>
      <c r="G157" s="40"/>
      <c r="H157" s="237"/>
      <c r="I157" s="249"/>
      <c r="J157" s="40"/>
      <c r="K157" s="40"/>
      <c r="L157" s="40"/>
      <c r="M157" s="40"/>
      <c r="N157" s="40"/>
      <c r="O157" s="257"/>
      <c r="P157" s="40"/>
      <c r="Q157" s="40"/>
      <c r="R157" s="40"/>
      <c r="S157" s="40"/>
      <c r="T157" s="40"/>
      <c r="U157" s="40"/>
      <c r="V157" s="257"/>
      <c r="W157" s="237"/>
      <c r="X157" s="40"/>
      <c r="Y157" s="40"/>
      <c r="Z157" s="40"/>
      <c r="AA157" s="40"/>
      <c r="AB157" s="40"/>
      <c r="AC157" s="244"/>
    </row>
    <row r="158" spans="2:29">
      <c r="B158" s="249"/>
      <c r="C158" s="40"/>
      <c r="D158" s="40"/>
      <c r="E158" s="40"/>
      <c r="F158" s="40"/>
      <c r="G158" s="40"/>
      <c r="H158" s="237"/>
      <c r="I158" s="249"/>
      <c r="J158" s="40"/>
      <c r="K158" s="40"/>
      <c r="L158" s="40"/>
      <c r="M158" s="40"/>
      <c r="N158" s="40"/>
      <c r="O158" s="257"/>
      <c r="P158" s="40"/>
      <c r="Q158" s="40"/>
      <c r="R158" s="40"/>
      <c r="S158" s="40"/>
      <c r="T158" s="40"/>
      <c r="U158" s="40"/>
      <c r="V158" s="257"/>
      <c r="W158" s="237"/>
      <c r="X158" s="40"/>
      <c r="Y158" s="40"/>
      <c r="Z158" s="40"/>
      <c r="AA158" s="40"/>
      <c r="AB158" s="40"/>
      <c r="AC158" s="244"/>
    </row>
    <row r="159" spans="2:29">
      <c r="B159" s="249"/>
      <c r="C159" s="40"/>
      <c r="D159" s="40"/>
      <c r="E159" s="40"/>
      <c r="F159" s="40"/>
      <c r="G159" s="40"/>
      <c r="H159" s="237"/>
      <c r="I159" s="249"/>
      <c r="J159" s="40"/>
      <c r="K159" s="40"/>
      <c r="L159" s="40"/>
      <c r="M159" s="40"/>
      <c r="N159" s="40"/>
      <c r="O159" s="257"/>
      <c r="P159" s="40"/>
      <c r="Q159" s="40"/>
      <c r="R159" s="40"/>
      <c r="S159" s="40"/>
      <c r="T159" s="40"/>
      <c r="U159" s="40"/>
      <c r="V159" s="257"/>
      <c r="W159" s="237"/>
      <c r="X159" s="40"/>
      <c r="Y159" s="40"/>
      <c r="Z159" s="40"/>
      <c r="AA159" s="40"/>
      <c r="AB159" s="40"/>
      <c r="AC159" s="244"/>
    </row>
    <row r="160" spans="2:29">
      <c r="B160" s="249"/>
      <c r="C160" s="40"/>
      <c r="D160" s="40"/>
      <c r="E160" s="40"/>
      <c r="F160" s="40"/>
      <c r="G160" s="40"/>
      <c r="H160" s="237"/>
      <c r="I160" s="249"/>
      <c r="J160" s="40"/>
      <c r="K160" s="40"/>
      <c r="L160" s="40"/>
      <c r="M160" s="40"/>
      <c r="N160" s="40"/>
      <c r="O160" s="257"/>
      <c r="P160" s="40"/>
      <c r="Q160" s="40"/>
      <c r="R160" s="40"/>
      <c r="S160" s="40"/>
      <c r="T160" s="40"/>
      <c r="U160" s="40"/>
      <c r="V160" s="257"/>
      <c r="W160" s="237"/>
      <c r="X160" s="40"/>
      <c r="Y160" s="40"/>
      <c r="Z160" s="40"/>
      <c r="AA160" s="40"/>
      <c r="AB160" s="40"/>
      <c r="AC160" s="244"/>
    </row>
    <row r="161" spans="2:29">
      <c r="B161" s="249"/>
      <c r="C161" s="40"/>
      <c r="D161" s="40"/>
      <c r="E161" s="40"/>
      <c r="F161" s="40"/>
      <c r="G161" s="40"/>
      <c r="H161" s="237"/>
      <c r="I161" s="249"/>
      <c r="J161" s="40"/>
      <c r="K161" s="40"/>
      <c r="L161" s="40"/>
      <c r="M161" s="40"/>
      <c r="N161" s="40"/>
      <c r="O161" s="257"/>
      <c r="P161" s="40"/>
      <c r="Q161" s="40"/>
      <c r="R161" s="40"/>
      <c r="S161" s="40"/>
      <c r="T161" s="40"/>
      <c r="U161" s="40"/>
      <c r="V161" s="257"/>
      <c r="W161" s="237"/>
      <c r="X161" s="40"/>
      <c r="Y161" s="40"/>
      <c r="Z161" s="40"/>
      <c r="AA161" s="40"/>
      <c r="AB161" s="40"/>
      <c r="AC161" s="244"/>
    </row>
    <row r="162" spans="2:29">
      <c r="B162" s="249"/>
      <c r="C162" s="40"/>
      <c r="D162" s="40"/>
      <c r="E162" s="40"/>
      <c r="F162" s="40"/>
      <c r="G162" s="40"/>
      <c r="H162" s="237"/>
      <c r="I162" s="249"/>
      <c r="J162" s="40"/>
      <c r="K162" s="40"/>
      <c r="L162" s="40"/>
      <c r="M162" s="40"/>
      <c r="N162" s="40"/>
      <c r="O162" s="257"/>
      <c r="P162" s="40"/>
      <c r="Q162" s="40"/>
      <c r="R162" s="40"/>
      <c r="S162" s="40"/>
      <c r="T162" s="40"/>
      <c r="U162" s="40"/>
      <c r="V162" s="257"/>
      <c r="W162" s="237"/>
      <c r="X162" s="40"/>
      <c r="Y162" s="40"/>
      <c r="Z162" s="40"/>
      <c r="AA162" s="40"/>
      <c r="AB162" s="40"/>
      <c r="AC162" s="244"/>
    </row>
    <row r="163" spans="2:29">
      <c r="B163" s="249"/>
      <c r="C163" s="40"/>
      <c r="D163" s="40"/>
      <c r="E163" s="40"/>
      <c r="F163" s="40"/>
      <c r="G163" s="40"/>
      <c r="H163" s="237"/>
      <c r="I163" s="249"/>
      <c r="J163" s="40"/>
      <c r="K163" s="40"/>
      <c r="L163" s="40"/>
      <c r="M163" s="40"/>
      <c r="N163" s="40"/>
      <c r="O163" s="257"/>
      <c r="P163" s="40"/>
      <c r="Q163" s="40"/>
      <c r="R163" s="40"/>
      <c r="S163" s="40"/>
      <c r="T163" s="40"/>
      <c r="U163" s="40"/>
      <c r="V163" s="257"/>
      <c r="W163" s="237"/>
      <c r="X163" s="40"/>
      <c r="Y163" s="40"/>
      <c r="Z163" s="40"/>
      <c r="AA163" s="40"/>
      <c r="AB163" s="40"/>
      <c r="AC163" s="244"/>
    </row>
    <row r="164" spans="2:29">
      <c r="B164" s="249"/>
      <c r="C164" s="40"/>
      <c r="D164" s="40"/>
      <c r="E164" s="40"/>
      <c r="F164" s="40"/>
      <c r="G164" s="40"/>
      <c r="H164" s="237"/>
      <c r="I164" s="249"/>
      <c r="J164" s="40"/>
      <c r="K164" s="40"/>
      <c r="L164" s="40"/>
      <c r="M164" s="40"/>
      <c r="N164" s="40"/>
      <c r="O164" s="257"/>
      <c r="P164" s="40"/>
      <c r="Q164" s="40"/>
      <c r="R164" s="40"/>
      <c r="S164" s="40"/>
      <c r="T164" s="40"/>
      <c r="U164" s="40"/>
      <c r="V164" s="257"/>
      <c r="W164" s="237"/>
      <c r="X164" s="40"/>
      <c r="Y164" s="40"/>
      <c r="Z164" s="40"/>
      <c r="AA164" s="40"/>
      <c r="AB164" s="40"/>
      <c r="AC164" s="244"/>
    </row>
    <row r="165" spans="2:29">
      <c r="B165" s="249"/>
      <c r="C165" s="40"/>
      <c r="D165" s="40"/>
      <c r="E165" s="40"/>
      <c r="F165" s="40"/>
      <c r="G165" s="40"/>
      <c r="H165" s="237"/>
      <c r="I165" s="249"/>
      <c r="J165" s="40"/>
      <c r="K165" s="40"/>
      <c r="L165" s="40"/>
      <c r="M165" s="40"/>
      <c r="N165" s="40"/>
      <c r="O165" s="257"/>
      <c r="P165" s="40"/>
      <c r="Q165" s="40"/>
      <c r="R165" s="40"/>
      <c r="S165" s="40"/>
      <c r="T165" s="40"/>
      <c r="U165" s="40"/>
      <c r="V165" s="257"/>
      <c r="W165" s="237"/>
      <c r="X165" s="40"/>
      <c r="Y165" s="40"/>
      <c r="Z165" s="40"/>
      <c r="AA165" s="40"/>
      <c r="AB165" s="40"/>
      <c r="AC165" s="244"/>
    </row>
    <row r="166" spans="2:29">
      <c r="B166" s="249"/>
      <c r="C166" s="40"/>
      <c r="D166" s="40"/>
      <c r="E166" s="40"/>
      <c r="F166" s="40"/>
      <c r="G166" s="40"/>
      <c r="H166" s="237"/>
      <c r="I166" s="249"/>
      <c r="J166" s="40"/>
      <c r="K166" s="40"/>
      <c r="L166" s="40"/>
      <c r="M166" s="40"/>
      <c r="N166" s="40"/>
      <c r="O166" s="257"/>
      <c r="P166" s="40"/>
      <c r="Q166" s="40"/>
      <c r="R166" s="40"/>
      <c r="S166" s="40"/>
      <c r="T166" s="40"/>
      <c r="U166" s="40"/>
      <c r="V166" s="257"/>
      <c r="W166" s="237"/>
      <c r="X166" s="40"/>
      <c r="Y166" s="40"/>
      <c r="Z166" s="40"/>
      <c r="AA166" s="40"/>
      <c r="AB166" s="40"/>
      <c r="AC166" s="244"/>
    </row>
    <row r="167" spans="2:29">
      <c r="B167" s="249"/>
      <c r="C167" s="40"/>
      <c r="D167" s="40"/>
      <c r="E167" s="40"/>
      <c r="F167" s="40"/>
      <c r="G167" s="40"/>
      <c r="H167" s="237"/>
      <c r="I167" s="249"/>
      <c r="J167" s="40"/>
      <c r="K167" s="40"/>
      <c r="L167" s="40"/>
      <c r="M167" s="40"/>
      <c r="N167" s="40"/>
      <c r="O167" s="257"/>
      <c r="P167" s="40"/>
      <c r="Q167" s="40"/>
      <c r="R167" s="40"/>
      <c r="S167" s="40"/>
      <c r="T167" s="40"/>
      <c r="U167" s="40"/>
      <c r="V167" s="257"/>
      <c r="W167" s="237"/>
      <c r="X167" s="40"/>
      <c r="Y167" s="40"/>
      <c r="Z167" s="40"/>
      <c r="AA167" s="40"/>
      <c r="AB167" s="40"/>
      <c r="AC167" s="244"/>
    </row>
    <row r="168" spans="2:29">
      <c r="B168" s="249"/>
      <c r="C168" s="40"/>
      <c r="D168" s="40"/>
      <c r="E168" s="40"/>
      <c r="F168" s="40"/>
      <c r="G168" s="40"/>
      <c r="H168" s="237"/>
      <c r="I168" s="249"/>
      <c r="J168" s="40"/>
      <c r="K168" s="40"/>
      <c r="L168" s="40"/>
      <c r="M168" s="40"/>
      <c r="N168" s="40"/>
      <c r="O168" s="257"/>
      <c r="P168" s="40"/>
      <c r="Q168" s="40"/>
      <c r="R168" s="40"/>
      <c r="S168" s="40"/>
      <c r="T168" s="40"/>
      <c r="U168" s="40"/>
      <c r="V168" s="257"/>
      <c r="W168" s="237"/>
      <c r="X168" s="40"/>
      <c r="Y168" s="40"/>
      <c r="Z168" s="40"/>
      <c r="AA168" s="40"/>
      <c r="AB168" s="40"/>
      <c r="AC168" s="244"/>
    </row>
    <row r="169" spans="2:29">
      <c r="B169" s="249"/>
      <c r="C169" s="40"/>
      <c r="D169" s="40"/>
      <c r="E169" s="40"/>
      <c r="F169" s="40"/>
      <c r="G169" s="40"/>
      <c r="H169" s="237"/>
      <c r="I169" s="249"/>
      <c r="J169" s="40"/>
      <c r="K169" s="40"/>
      <c r="L169" s="40"/>
      <c r="M169" s="40"/>
      <c r="N169" s="40"/>
      <c r="O169" s="257"/>
      <c r="P169" s="40"/>
      <c r="Q169" s="40"/>
      <c r="R169" s="40"/>
      <c r="S169" s="40"/>
      <c r="T169" s="40"/>
      <c r="U169" s="40"/>
      <c r="V169" s="257"/>
      <c r="W169" s="237"/>
      <c r="X169" s="40"/>
      <c r="Y169" s="40"/>
      <c r="Z169" s="40"/>
      <c r="AA169" s="40"/>
      <c r="AB169" s="40"/>
      <c r="AC169" s="244"/>
    </row>
    <row r="170" spans="2:29">
      <c r="B170" s="249"/>
      <c r="C170" s="40"/>
      <c r="D170" s="40"/>
      <c r="E170" s="40"/>
      <c r="F170" s="40"/>
      <c r="G170" s="40"/>
      <c r="H170" s="237"/>
      <c r="I170" s="249"/>
      <c r="J170" s="40"/>
      <c r="K170" s="40"/>
      <c r="L170" s="40"/>
      <c r="M170" s="40"/>
      <c r="N170" s="40"/>
      <c r="O170" s="257"/>
      <c r="P170" s="40"/>
      <c r="Q170" s="40"/>
      <c r="R170" s="40"/>
      <c r="S170" s="40"/>
      <c r="T170" s="40"/>
      <c r="U170" s="40"/>
      <c r="V170" s="257"/>
      <c r="W170" s="237"/>
      <c r="X170" s="40"/>
      <c r="Y170" s="40"/>
      <c r="Z170" s="40"/>
      <c r="AA170" s="40"/>
      <c r="AB170" s="40"/>
      <c r="AC170" s="244"/>
    </row>
    <row r="171" spans="2:29">
      <c r="B171" s="249"/>
      <c r="C171" s="40"/>
      <c r="D171" s="40"/>
      <c r="E171" s="40"/>
      <c r="F171" s="40"/>
      <c r="G171" s="40"/>
      <c r="H171" s="237"/>
      <c r="I171" s="249"/>
      <c r="J171" s="40"/>
      <c r="K171" s="40"/>
      <c r="L171" s="40"/>
      <c r="M171" s="40"/>
      <c r="N171" s="40"/>
      <c r="O171" s="257"/>
      <c r="P171" s="40"/>
      <c r="Q171" s="40"/>
      <c r="R171" s="40"/>
      <c r="S171" s="40"/>
      <c r="T171" s="40"/>
      <c r="U171" s="40"/>
      <c r="V171" s="257"/>
      <c r="W171" s="237"/>
      <c r="X171" s="40"/>
      <c r="Y171" s="40"/>
      <c r="Z171" s="40"/>
      <c r="AA171" s="40"/>
      <c r="AB171" s="40"/>
      <c r="AC171" s="244"/>
    </row>
    <row r="172" spans="2:29">
      <c r="B172" s="249"/>
      <c r="C172" s="40"/>
      <c r="D172" s="40"/>
      <c r="E172" s="40"/>
      <c r="F172" s="40"/>
      <c r="G172" s="40"/>
      <c r="H172" s="237"/>
      <c r="I172" s="249"/>
      <c r="J172" s="40"/>
      <c r="K172" s="40"/>
      <c r="L172" s="40"/>
      <c r="M172" s="40"/>
      <c r="N172" s="40"/>
      <c r="O172" s="257"/>
      <c r="P172" s="40"/>
      <c r="Q172" s="40"/>
      <c r="R172" s="40"/>
      <c r="S172" s="40"/>
      <c r="T172" s="40"/>
      <c r="U172" s="40"/>
      <c r="V172" s="257"/>
      <c r="W172" s="237"/>
      <c r="X172" s="40"/>
      <c r="Y172" s="40"/>
      <c r="Z172" s="40"/>
      <c r="AA172" s="40"/>
      <c r="AB172" s="40"/>
      <c r="AC172" s="244"/>
    </row>
    <row r="173" spans="2:29">
      <c r="B173" s="249"/>
      <c r="C173" s="40"/>
      <c r="D173" s="40"/>
      <c r="E173" s="40"/>
      <c r="F173" s="40"/>
      <c r="G173" s="40"/>
      <c r="H173" s="237"/>
      <c r="I173" s="249"/>
      <c r="J173" s="40"/>
      <c r="K173" s="40"/>
      <c r="L173" s="40"/>
      <c r="M173" s="40"/>
      <c r="N173" s="40"/>
      <c r="O173" s="257"/>
      <c r="P173" s="40"/>
      <c r="Q173" s="40"/>
      <c r="R173" s="40"/>
      <c r="S173" s="40"/>
      <c r="T173" s="40"/>
      <c r="U173" s="40"/>
      <c r="V173" s="257"/>
      <c r="W173" s="237"/>
      <c r="X173" s="40"/>
      <c r="Y173" s="40"/>
      <c r="Z173" s="40"/>
      <c r="AA173" s="40"/>
      <c r="AB173" s="40"/>
      <c r="AC173" s="244"/>
    </row>
    <row r="174" spans="2:29">
      <c r="B174" s="249"/>
      <c r="C174" s="40"/>
      <c r="D174" s="40"/>
      <c r="E174" s="40"/>
      <c r="F174" s="40"/>
      <c r="G174" s="40"/>
      <c r="H174" s="237"/>
      <c r="I174" s="249"/>
      <c r="J174" s="40"/>
      <c r="K174" s="40"/>
      <c r="L174" s="40"/>
      <c r="M174" s="40"/>
      <c r="N174" s="40"/>
      <c r="O174" s="257"/>
      <c r="P174" s="40"/>
      <c r="Q174" s="40"/>
      <c r="R174" s="40"/>
      <c r="S174" s="40"/>
      <c r="T174" s="40"/>
      <c r="U174" s="40"/>
      <c r="V174" s="257"/>
      <c r="W174" s="237"/>
      <c r="X174" s="40"/>
      <c r="Y174" s="40"/>
      <c r="Z174" s="40"/>
      <c r="AA174" s="40"/>
      <c r="AB174" s="40"/>
      <c r="AC174" s="244"/>
    </row>
    <row r="175" spans="2:29">
      <c r="B175" s="249"/>
      <c r="C175" s="40"/>
      <c r="D175" s="40"/>
      <c r="E175" s="40"/>
      <c r="F175" s="40"/>
      <c r="G175" s="40"/>
      <c r="H175" s="237"/>
      <c r="I175" s="249"/>
      <c r="J175" s="40"/>
      <c r="K175" s="40"/>
      <c r="L175" s="40"/>
      <c r="M175" s="40"/>
      <c r="N175" s="40"/>
      <c r="O175" s="257"/>
      <c r="P175" s="40"/>
      <c r="Q175" s="40"/>
      <c r="R175" s="40"/>
      <c r="S175" s="40"/>
      <c r="T175" s="40"/>
      <c r="U175" s="40"/>
      <c r="V175" s="257"/>
      <c r="W175" s="237"/>
      <c r="X175" s="40"/>
      <c r="Y175" s="40"/>
      <c r="Z175" s="40"/>
      <c r="AA175" s="40"/>
      <c r="AB175" s="40"/>
      <c r="AC175" s="244"/>
    </row>
    <row r="176" spans="2:29">
      <c r="B176" s="249"/>
      <c r="C176" s="40"/>
      <c r="D176" s="40"/>
      <c r="E176" s="40"/>
      <c r="F176" s="40"/>
      <c r="G176" s="40"/>
      <c r="H176" s="237"/>
      <c r="I176" s="249"/>
      <c r="J176" s="40"/>
      <c r="K176" s="40"/>
      <c r="L176" s="40"/>
      <c r="M176" s="40"/>
      <c r="N176" s="40"/>
      <c r="O176" s="257"/>
      <c r="P176" s="40"/>
      <c r="Q176" s="40"/>
      <c r="R176" s="40"/>
      <c r="S176" s="40"/>
      <c r="T176" s="40"/>
      <c r="U176" s="40"/>
      <c r="V176" s="257"/>
      <c r="W176" s="237"/>
      <c r="X176" s="40"/>
      <c r="Y176" s="40"/>
      <c r="Z176" s="40"/>
      <c r="AA176" s="40"/>
      <c r="AB176" s="40"/>
      <c r="AC176" s="244"/>
    </row>
    <row r="177" spans="2:29">
      <c r="B177" s="249"/>
      <c r="C177" s="40"/>
      <c r="D177" s="40"/>
      <c r="E177" s="40"/>
      <c r="F177" s="40"/>
      <c r="G177" s="40"/>
      <c r="H177" s="237"/>
      <c r="I177" s="249"/>
      <c r="J177" s="40"/>
      <c r="K177" s="40"/>
      <c r="L177" s="40"/>
      <c r="M177" s="40"/>
      <c r="N177" s="40"/>
      <c r="O177" s="257"/>
      <c r="P177" s="40"/>
      <c r="Q177" s="40"/>
      <c r="R177" s="40"/>
      <c r="S177" s="40"/>
      <c r="T177" s="40"/>
      <c r="U177" s="40"/>
      <c r="V177" s="257"/>
      <c r="W177" s="237"/>
      <c r="X177" s="40"/>
      <c r="Y177" s="40"/>
      <c r="Z177" s="40"/>
      <c r="AA177" s="40"/>
      <c r="AB177" s="40"/>
      <c r="AC177" s="244"/>
    </row>
    <row r="178" spans="2:29">
      <c r="B178" s="249"/>
      <c r="C178" s="40"/>
      <c r="D178" s="40"/>
      <c r="E178" s="40"/>
      <c r="F178" s="40"/>
      <c r="G178" s="40"/>
      <c r="H178" s="237"/>
      <c r="I178" s="249"/>
      <c r="J178" s="40"/>
      <c r="K178" s="40"/>
      <c r="L178" s="40"/>
      <c r="M178" s="40"/>
      <c r="N178" s="40"/>
      <c r="O178" s="257"/>
      <c r="P178" s="40"/>
      <c r="Q178" s="40"/>
      <c r="R178" s="40"/>
      <c r="S178" s="40"/>
      <c r="T178" s="40"/>
      <c r="U178" s="40"/>
      <c r="V178" s="257"/>
      <c r="W178" s="237"/>
      <c r="X178" s="40"/>
      <c r="Y178" s="40"/>
      <c r="Z178" s="40"/>
      <c r="AA178" s="40"/>
      <c r="AB178" s="40"/>
      <c r="AC178" s="244"/>
    </row>
    <row r="179" spans="2:29">
      <c r="B179" s="249"/>
      <c r="C179" s="40"/>
      <c r="D179" s="40"/>
      <c r="E179" s="40"/>
      <c r="F179" s="40"/>
      <c r="G179" s="40"/>
      <c r="H179" s="237"/>
      <c r="I179" s="249"/>
      <c r="J179" s="40"/>
      <c r="K179" s="40"/>
      <c r="L179" s="40"/>
      <c r="M179" s="40"/>
      <c r="N179" s="40"/>
      <c r="O179" s="257"/>
      <c r="P179" s="40"/>
      <c r="Q179" s="40"/>
      <c r="R179" s="40"/>
      <c r="S179" s="40"/>
      <c r="T179" s="40"/>
      <c r="U179" s="40"/>
      <c r="V179" s="257"/>
      <c r="W179" s="237"/>
      <c r="X179" s="40"/>
      <c r="Y179" s="40"/>
      <c r="Z179" s="40"/>
      <c r="AA179" s="40"/>
      <c r="AB179" s="40"/>
      <c r="AC179" s="244"/>
    </row>
    <row r="180" spans="2:29">
      <c r="B180" s="249"/>
      <c r="C180" s="40"/>
      <c r="D180" s="40"/>
      <c r="E180" s="40"/>
      <c r="F180" s="40"/>
      <c r="G180" s="40"/>
      <c r="H180" s="237"/>
      <c r="I180" s="249"/>
      <c r="J180" s="40"/>
      <c r="K180" s="40"/>
      <c r="L180" s="40"/>
      <c r="M180" s="40"/>
      <c r="N180" s="40"/>
      <c r="O180" s="257"/>
      <c r="P180" s="40"/>
      <c r="Q180" s="40"/>
      <c r="R180" s="40"/>
      <c r="S180" s="40"/>
      <c r="T180" s="40"/>
      <c r="U180" s="40"/>
      <c r="V180" s="257"/>
      <c r="W180" s="237"/>
      <c r="X180" s="40"/>
      <c r="Y180" s="40"/>
      <c r="Z180" s="40"/>
      <c r="AA180" s="40"/>
      <c r="AB180" s="40"/>
      <c r="AC180" s="244"/>
    </row>
    <row r="181" spans="2:29">
      <c r="B181" s="249"/>
      <c r="C181" s="40"/>
      <c r="D181" s="40"/>
      <c r="E181" s="40"/>
      <c r="F181" s="40"/>
      <c r="G181" s="40"/>
      <c r="H181" s="237"/>
      <c r="I181" s="249"/>
      <c r="J181" s="40"/>
      <c r="K181" s="40"/>
      <c r="L181" s="40"/>
      <c r="M181" s="40"/>
      <c r="N181" s="40"/>
      <c r="O181" s="257"/>
      <c r="P181" s="40"/>
      <c r="Q181" s="40"/>
      <c r="R181" s="40"/>
      <c r="S181" s="40"/>
      <c r="T181" s="40"/>
      <c r="U181" s="40"/>
      <c r="V181" s="257"/>
      <c r="W181" s="237"/>
      <c r="X181" s="40"/>
      <c r="Y181" s="40"/>
      <c r="Z181" s="40"/>
      <c r="AA181" s="40"/>
      <c r="AB181" s="40"/>
      <c r="AC181" s="244"/>
    </row>
    <row r="182" spans="2:29">
      <c r="B182" s="249"/>
      <c r="C182" s="40"/>
      <c r="D182" s="40"/>
      <c r="E182" s="40"/>
      <c r="F182" s="40"/>
      <c r="G182" s="40"/>
      <c r="H182" s="237"/>
      <c r="I182" s="249"/>
      <c r="J182" s="40"/>
      <c r="K182" s="40"/>
      <c r="L182" s="40"/>
      <c r="M182" s="40"/>
      <c r="N182" s="40"/>
      <c r="O182" s="257"/>
      <c r="P182" s="40"/>
      <c r="Q182" s="40"/>
      <c r="R182" s="40"/>
      <c r="S182" s="40"/>
      <c r="T182" s="40"/>
      <c r="U182" s="40"/>
      <c r="V182" s="257"/>
      <c r="W182" s="237"/>
      <c r="X182" s="40"/>
      <c r="Y182" s="40"/>
      <c r="Z182" s="40"/>
      <c r="AA182" s="40"/>
      <c r="AB182" s="40"/>
      <c r="AC182" s="244"/>
    </row>
    <row r="183" spans="2:29">
      <c r="B183" s="249"/>
      <c r="C183" s="40"/>
      <c r="D183" s="40"/>
      <c r="E183" s="40"/>
      <c r="F183" s="40"/>
      <c r="G183" s="40"/>
      <c r="H183" s="237"/>
      <c r="I183" s="249"/>
      <c r="J183" s="40"/>
      <c r="K183" s="40"/>
      <c r="L183" s="40"/>
      <c r="M183" s="40"/>
      <c r="N183" s="40"/>
      <c r="O183" s="257"/>
      <c r="P183" s="40"/>
      <c r="Q183" s="40"/>
      <c r="R183" s="40"/>
      <c r="S183" s="40"/>
      <c r="T183" s="40"/>
      <c r="U183" s="40"/>
      <c r="V183" s="257"/>
      <c r="W183" s="237"/>
      <c r="X183" s="40"/>
      <c r="Y183" s="40"/>
      <c r="Z183" s="40"/>
      <c r="AA183" s="40"/>
      <c r="AB183" s="40"/>
      <c r="AC183" s="244"/>
    </row>
    <row r="184" spans="2:29">
      <c r="B184" s="249"/>
      <c r="C184" s="40"/>
      <c r="D184" s="40"/>
      <c r="E184" s="40"/>
      <c r="F184" s="40"/>
      <c r="G184" s="40"/>
      <c r="H184" s="237"/>
      <c r="I184" s="249"/>
      <c r="J184" s="40"/>
      <c r="K184" s="40"/>
      <c r="L184" s="40"/>
      <c r="M184" s="40"/>
      <c r="N184" s="40"/>
      <c r="O184" s="257"/>
      <c r="P184" s="40"/>
      <c r="Q184" s="40"/>
      <c r="R184" s="40"/>
      <c r="S184" s="40"/>
      <c r="T184" s="40"/>
      <c r="U184" s="40"/>
      <c r="V184" s="257"/>
      <c r="W184" s="237"/>
      <c r="X184" s="40"/>
      <c r="Y184" s="40"/>
      <c r="Z184" s="40"/>
      <c r="AA184" s="40"/>
      <c r="AB184" s="40"/>
      <c r="AC184" s="244"/>
    </row>
    <row r="185" spans="2:29">
      <c r="B185" s="249"/>
      <c r="C185" s="40"/>
      <c r="D185" s="40"/>
      <c r="E185" s="40"/>
      <c r="F185" s="40"/>
      <c r="G185" s="40"/>
      <c r="H185" s="237"/>
      <c r="I185" s="249"/>
      <c r="J185" s="40"/>
      <c r="K185" s="40"/>
      <c r="L185" s="40"/>
      <c r="M185" s="40"/>
      <c r="N185" s="40"/>
      <c r="O185" s="257"/>
      <c r="P185" s="40"/>
      <c r="Q185" s="40"/>
      <c r="R185" s="40"/>
      <c r="S185" s="40"/>
      <c r="T185" s="40"/>
      <c r="U185" s="40"/>
      <c r="V185" s="257"/>
      <c r="W185" s="237"/>
      <c r="X185" s="40"/>
      <c r="Y185" s="40"/>
      <c r="Z185" s="40"/>
      <c r="AA185" s="40"/>
      <c r="AB185" s="40"/>
      <c r="AC185" s="244"/>
    </row>
    <row r="186" spans="2:29">
      <c r="B186" s="249"/>
      <c r="C186" s="40"/>
      <c r="D186" s="40"/>
      <c r="E186" s="40"/>
      <c r="F186" s="40"/>
      <c r="G186" s="40"/>
      <c r="H186" s="237"/>
      <c r="I186" s="249"/>
      <c r="J186" s="40"/>
      <c r="K186" s="40"/>
      <c r="L186" s="40"/>
      <c r="M186" s="40"/>
      <c r="N186" s="40"/>
      <c r="O186" s="257"/>
      <c r="P186" s="40"/>
      <c r="Q186" s="40"/>
      <c r="R186" s="40"/>
      <c r="S186" s="40"/>
      <c r="T186" s="40"/>
      <c r="U186" s="40"/>
      <c r="V186" s="257"/>
      <c r="W186" s="237"/>
      <c r="X186" s="40"/>
      <c r="Y186" s="40"/>
      <c r="Z186" s="40"/>
      <c r="AA186" s="40"/>
      <c r="AB186" s="40"/>
      <c r="AC186" s="244"/>
    </row>
    <row r="187" spans="2:29">
      <c r="B187" s="249"/>
      <c r="C187" s="40"/>
      <c r="D187" s="40"/>
      <c r="E187" s="40"/>
      <c r="F187" s="40"/>
      <c r="G187" s="40"/>
      <c r="H187" s="237"/>
      <c r="I187" s="249"/>
      <c r="J187" s="40"/>
      <c r="K187" s="40"/>
      <c r="L187" s="40"/>
      <c r="M187" s="40"/>
      <c r="N187" s="40"/>
      <c r="O187" s="257"/>
      <c r="P187" s="40"/>
      <c r="Q187" s="40"/>
      <c r="R187" s="40"/>
      <c r="S187" s="40"/>
      <c r="T187" s="40"/>
      <c r="U187" s="40"/>
      <c r="V187" s="257"/>
      <c r="W187" s="237"/>
      <c r="X187" s="40"/>
      <c r="Y187" s="40"/>
      <c r="Z187" s="40"/>
      <c r="AA187" s="40"/>
      <c r="AB187" s="40"/>
      <c r="AC187" s="244"/>
    </row>
    <row r="188" spans="2:29">
      <c r="B188" s="249"/>
      <c r="C188" s="40"/>
      <c r="D188" s="40"/>
      <c r="E188" s="40"/>
      <c r="F188" s="40"/>
      <c r="G188" s="40"/>
      <c r="H188" s="237"/>
      <c r="I188" s="249"/>
      <c r="J188" s="40"/>
      <c r="K188" s="40"/>
      <c r="L188" s="40"/>
      <c r="M188" s="40"/>
      <c r="N188" s="40"/>
      <c r="O188" s="257"/>
      <c r="P188" s="40"/>
      <c r="Q188" s="40"/>
      <c r="R188" s="40"/>
      <c r="S188" s="40"/>
      <c r="T188" s="40"/>
      <c r="U188" s="40"/>
      <c r="V188" s="257"/>
      <c r="W188" s="237"/>
      <c r="X188" s="40"/>
      <c r="Y188" s="40"/>
      <c r="Z188" s="40"/>
      <c r="AA188" s="40"/>
      <c r="AB188" s="40"/>
      <c r="AC188" s="244"/>
    </row>
    <row r="189" spans="2:29">
      <c r="B189" s="249"/>
      <c r="C189" s="40"/>
      <c r="D189" s="40"/>
      <c r="E189" s="40"/>
      <c r="F189" s="40"/>
      <c r="G189" s="40"/>
      <c r="H189" s="237"/>
      <c r="I189" s="249"/>
      <c r="J189" s="40"/>
      <c r="K189" s="40"/>
      <c r="L189" s="40"/>
      <c r="M189" s="40"/>
      <c r="N189" s="40"/>
      <c r="O189" s="257"/>
      <c r="P189" s="40"/>
      <c r="Q189" s="40"/>
      <c r="R189" s="40"/>
      <c r="S189" s="40"/>
      <c r="T189" s="40"/>
      <c r="U189" s="40"/>
      <c r="V189" s="257"/>
      <c r="W189" s="237"/>
      <c r="X189" s="40"/>
      <c r="Y189" s="40"/>
      <c r="Z189" s="40"/>
      <c r="AA189" s="40"/>
      <c r="AB189" s="40"/>
      <c r="AC189" s="244"/>
    </row>
    <row r="190" spans="2:29">
      <c r="B190" s="249"/>
      <c r="C190" s="40"/>
      <c r="D190" s="40"/>
      <c r="E190" s="40"/>
      <c r="F190" s="40"/>
      <c r="G190" s="40"/>
      <c r="H190" s="237"/>
      <c r="I190" s="249"/>
      <c r="J190" s="40"/>
      <c r="K190" s="40"/>
      <c r="L190" s="40"/>
      <c r="M190" s="40"/>
      <c r="N190" s="40"/>
      <c r="O190" s="257"/>
      <c r="P190" s="40"/>
      <c r="Q190" s="40"/>
      <c r="R190" s="40"/>
      <c r="S190" s="40"/>
      <c r="T190" s="40"/>
      <c r="U190" s="40"/>
      <c r="V190" s="257"/>
      <c r="W190" s="237"/>
      <c r="X190" s="40"/>
      <c r="Y190" s="40"/>
      <c r="Z190" s="40"/>
      <c r="AA190" s="40"/>
      <c r="AB190" s="40"/>
      <c r="AC190" s="244"/>
    </row>
    <row r="191" spans="2:29">
      <c r="B191" s="249"/>
      <c r="C191" s="40"/>
      <c r="D191" s="40"/>
      <c r="E191" s="40"/>
      <c r="F191" s="40"/>
      <c r="G191" s="40"/>
      <c r="H191" s="237"/>
      <c r="I191" s="249"/>
      <c r="J191" s="40"/>
      <c r="K191" s="40"/>
      <c r="L191" s="40"/>
      <c r="M191" s="40"/>
      <c r="N191" s="40"/>
      <c r="O191" s="257"/>
      <c r="P191" s="40"/>
      <c r="Q191" s="40"/>
      <c r="R191" s="40"/>
      <c r="S191" s="40"/>
      <c r="T191" s="40"/>
      <c r="U191" s="40"/>
      <c r="V191" s="257"/>
      <c r="W191" s="237"/>
      <c r="X191" s="40"/>
      <c r="Y191" s="40"/>
      <c r="Z191" s="40"/>
      <c r="AA191" s="40"/>
      <c r="AB191" s="40"/>
      <c r="AC191" s="244"/>
    </row>
    <row r="192" spans="2:29">
      <c r="B192" s="249"/>
      <c r="C192" s="40"/>
      <c r="D192" s="40"/>
      <c r="E192" s="40"/>
      <c r="F192" s="40"/>
      <c r="G192" s="40"/>
      <c r="H192" s="237"/>
      <c r="I192" s="249"/>
      <c r="J192" s="40"/>
      <c r="K192" s="40"/>
      <c r="L192" s="40"/>
      <c r="M192" s="40"/>
      <c r="N192" s="40"/>
      <c r="O192" s="257"/>
      <c r="P192" s="40"/>
      <c r="Q192" s="40"/>
      <c r="R192" s="40"/>
      <c r="S192" s="40"/>
      <c r="T192" s="40"/>
      <c r="U192" s="40"/>
      <c r="V192" s="257"/>
      <c r="W192" s="237"/>
      <c r="X192" s="40"/>
      <c r="Y192" s="40"/>
      <c r="Z192" s="40"/>
      <c r="AA192" s="40"/>
      <c r="AB192" s="40"/>
      <c r="AC192" s="244"/>
    </row>
    <row r="193" spans="1:31">
      <c r="A193" s="40"/>
      <c r="B193" s="249"/>
      <c r="C193" s="40"/>
      <c r="D193" s="40"/>
      <c r="E193" s="40"/>
      <c r="F193" s="40"/>
      <c r="G193" s="40"/>
      <c r="H193" s="237"/>
      <c r="I193" s="249"/>
      <c r="J193" s="40"/>
      <c r="K193" s="40"/>
      <c r="L193" s="40"/>
      <c r="M193" s="40"/>
      <c r="N193" s="40"/>
      <c r="O193" s="257"/>
      <c r="P193" s="40"/>
      <c r="Q193" s="40"/>
      <c r="R193" s="40"/>
      <c r="S193" s="40"/>
      <c r="T193" s="40"/>
      <c r="U193" s="40"/>
      <c r="V193" s="257"/>
      <c r="W193" s="237"/>
      <c r="X193" s="40"/>
      <c r="Y193" s="40"/>
      <c r="Z193" s="40"/>
      <c r="AA193" s="40"/>
      <c r="AB193" s="40"/>
      <c r="AC193" s="244"/>
      <c r="AD193" s="40"/>
      <c r="AE193" s="40"/>
    </row>
    <row r="194" spans="1:31">
      <c r="A194" s="40"/>
      <c r="B194" s="249"/>
      <c r="C194" s="40"/>
      <c r="D194" s="40"/>
      <c r="E194" s="40"/>
      <c r="F194" s="40"/>
      <c r="G194" s="40"/>
      <c r="H194" s="237"/>
      <c r="I194" s="249"/>
      <c r="J194" s="40"/>
      <c r="K194" s="40"/>
      <c r="L194" s="40"/>
      <c r="M194" s="40"/>
      <c r="N194" s="40"/>
      <c r="O194" s="257"/>
      <c r="P194" s="40"/>
      <c r="Q194" s="40"/>
      <c r="R194" s="40"/>
      <c r="S194" s="40"/>
      <c r="T194" s="40"/>
      <c r="U194" s="40"/>
      <c r="V194" s="257"/>
      <c r="W194" s="237"/>
      <c r="X194" s="40"/>
      <c r="Y194" s="40"/>
      <c r="Z194" s="40"/>
      <c r="AA194" s="40"/>
      <c r="AB194" s="40"/>
      <c r="AC194" s="244"/>
      <c r="AD194" s="40"/>
      <c r="AE194" s="40"/>
    </row>
    <row r="195" spans="1:31">
      <c r="A195" s="40"/>
      <c r="B195" s="249"/>
      <c r="C195" s="40"/>
      <c r="D195" s="40"/>
      <c r="E195" s="40"/>
      <c r="F195" s="40"/>
      <c r="G195" s="40"/>
      <c r="H195" s="237"/>
      <c r="I195" s="249"/>
      <c r="J195" s="40"/>
      <c r="K195" s="40"/>
      <c r="L195" s="40"/>
      <c r="M195" s="40"/>
      <c r="N195" s="40"/>
      <c r="O195" s="257"/>
      <c r="P195" s="40"/>
      <c r="Q195" s="40"/>
      <c r="R195" s="40"/>
      <c r="S195" s="40"/>
      <c r="T195" s="40"/>
      <c r="U195" s="40"/>
      <c r="V195" s="257"/>
      <c r="W195" s="237"/>
      <c r="X195" s="40"/>
      <c r="Y195" s="40"/>
      <c r="Z195" s="40"/>
      <c r="AA195" s="40"/>
      <c r="AB195" s="40"/>
      <c r="AC195" s="244"/>
      <c r="AD195" s="40"/>
      <c r="AE195" s="40"/>
    </row>
    <row r="196" spans="1:31">
      <c r="A196" s="40"/>
      <c r="B196" s="249"/>
      <c r="C196" s="40"/>
      <c r="D196" s="40"/>
      <c r="E196" s="40"/>
      <c r="F196" s="40"/>
      <c r="G196" s="40"/>
      <c r="H196" s="237"/>
      <c r="I196" s="249"/>
      <c r="J196" s="40"/>
      <c r="K196" s="40"/>
      <c r="L196" s="40"/>
      <c r="M196" s="40"/>
      <c r="N196" s="40"/>
      <c r="O196" s="257"/>
      <c r="P196" s="40"/>
      <c r="Q196" s="40"/>
      <c r="R196" s="40"/>
      <c r="S196" s="40"/>
      <c r="T196" s="40"/>
      <c r="U196" s="40"/>
      <c r="V196" s="257"/>
      <c r="W196" s="237"/>
      <c r="X196" s="40"/>
      <c r="Y196" s="40"/>
      <c r="Z196" s="40"/>
      <c r="AA196" s="40"/>
      <c r="AB196" s="40"/>
      <c r="AC196" s="244"/>
      <c r="AD196" s="40"/>
      <c r="AE196" s="40"/>
    </row>
    <row r="197" spans="1:31">
      <c r="A197" s="40"/>
      <c r="B197" s="249"/>
      <c r="C197" s="40"/>
      <c r="D197" s="40"/>
      <c r="E197" s="40"/>
      <c r="F197" s="40"/>
      <c r="G197" s="40"/>
      <c r="H197" s="237"/>
      <c r="I197" s="249"/>
      <c r="J197" s="40"/>
      <c r="K197" s="40"/>
      <c r="L197" s="40"/>
      <c r="M197" s="40"/>
      <c r="N197" s="40"/>
      <c r="O197" s="257"/>
      <c r="P197" s="40"/>
      <c r="Q197" s="40"/>
      <c r="R197" s="40"/>
      <c r="S197" s="40"/>
      <c r="T197" s="40"/>
      <c r="U197" s="40"/>
      <c r="V197" s="257"/>
      <c r="W197" s="237"/>
      <c r="X197" s="40"/>
      <c r="Y197" s="40"/>
      <c r="Z197" s="40"/>
      <c r="AA197" s="40"/>
      <c r="AB197" s="40"/>
      <c r="AC197" s="244"/>
      <c r="AD197" s="40"/>
      <c r="AE197" s="40"/>
    </row>
    <row r="198" spans="1:31">
      <c r="A198" s="40"/>
      <c r="B198" s="249"/>
      <c r="C198" s="40"/>
      <c r="D198" s="40"/>
      <c r="E198" s="40"/>
      <c r="F198" s="40"/>
      <c r="G198" s="40"/>
      <c r="H198" s="237"/>
      <c r="I198" s="249"/>
      <c r="J198" s="40"/>
      <c r="K198" s="40"/>
      <c r="L198" s="40"/>
      <c r="M198" s="40"/>
      <c r="N198" s="40"/>
      <c r="O198" s="257"/>
      <c r="P198" s="40"/>
      <c r="Q198" s="40"/>
      <c r="R198" s="40"/>
      <c r="S198" s="40"/>
      <c r="T198" s="40"/>
      <c r="U198" s="40"/>
      <c r="V198" s="257"/>
      <c r="W198" s="237"/>
      <c r="X198" s="40"/>
      <c r="Y198" s="40"/>
      <c r="Z198" s="40"/>
      <c r="AA198" s="40"/>
      <c r="AB198" s="40"/>
      <c r="AC198" s="244"/>
      <c r="AD198" s="40"/>
      <c r="AE198" s="40"/>
    </row>
    <row r="199" spans="1:31">
      <c r="A199" s="40"/>
      <c r="B199" s="249"/>
      <c r="C199" s="40"/>
      <c r="D199" s="40"/>
      <c r="E199" s="40"/>
      <c r="F199" s="40"/>
      <c r="G199" s="40"/>
      <c r="H199" s="237"/>
      <c r="I199" s="249"/>
      <c r="J199" s="40"/>
      <c r="K199" s="40"/>
      <c r="L199" s="40"/>
      <c r="M199" s="40"/>
      <c r="N199" s="40"/>
      <c r="O199" s="257"/>
      <c r="P199" s="40"/>
      <c r="Q199" s="40"/>
      <c r="R199" s="40"/>
      <c r="S199" s="40"/>
      <c r="T199" s="40"/>
      <c r="U199" s="40"/>
      <c r="V199" s="257"/>
      <c r="W199" s="237"/>
      <c r="X199" s="40"/>
      <c r="Y199" s="40"/>
      <c r="Z199" s="40"/>
      <c r="AA199" s="40"/>
      <c r="AB199" s="40"/>
      <c r="AC199" s="244"/>
      <c r="AD199" s="40"/>
      <c r="AE199" s="40"/>
    </row>
    <row r="200" spans="1:31">
      <c r="A200" s="40"/>
      <c r="B200" s="249"/>
      <c r="C200" s="40"/>
      <c r="D200" s="40"/>
      <c r="E200" s="40"/>
      <c r="F200" s="40"/>
      <c r="G200" s="40"/>
      <c r="H200" s="237"/>
      <c r="I200" s="249"/>
      <c r="J200" s="40"/>
      <c r="K200" s="40"/>
      <c r="L200" s="40"/>
      <c r="M200" s="40"/>
      <c r="N200" s="40"/>
      <c r="O200" s="257"/>
      <c r="P200" s="40"/>
      <c r="Q200" s="40"/>
      <c r="R200" s="40"/>
      <c r="S200" s="40"/>
      <c r="T200" s="40"/>
      <c r="U200" s="40"/>
      <c r="V200" s="257"/>
      <c r="W200" s="237"/>
      <c r="X200" s="40"/>
      <c r="Y200" s="40"/>
      <c r="Z200" s="40"/>
      <c r="AA200" s="40"/>
      <c r="AB200" s="40"/>
      <c r="AC200" s="244"/>
      <c r="AD200" s="40"/>
      <c r="AE200" s="40"/>
    </row>
    <row r="201" spans="1:31">
      <c r="A201" s="40"/>
      <c r="B201" s="249"/>
      <c r="C201" s="40"/>
      <c r="D201" s="40"/>
      <c r="E201" s="40"/>
      <c r="F201" s="40"/>
      <c r="G201" s="40"/>
      <c r="H201" s="237"/>
      <c r="I201" s="249"/>
      <c r="J201" s="40"/>
      <c r="K201" s="40"/>
      <c r="L201" s="40"/>
      <c r="M201" s="40"/>
      <c r="N201" s="40"/>
      <c r="O201" s="257"/>
      <c r="P201" s="40"/>
      <c r="Q201" s="40"/>
      <c r="R201" s="40"/>
      <c r="S201" s="40"/>
      <c r="T201" s="40"/>
      <c r="U201" s="40"/>
      <c r="V201" s="257"/>
      <c r="W201" s="237"/>
      <c r="X201" s="40"/>
      <c r="Y201" s="40"/>
      <c r="Z201" s="40"/>
      <c r="AA201" s="40"/>
      <c r="AB201" s="40"/>
      <c r="AC201" s="244"/>
      <c r="AD201" s="40"/>
      <c r="AE201" s="40"/>
    </row>
    <row r="202" spans="1:31">
      <c r="A202" s="40"/>
      <c r="B202" s="249"/>
      <c r="C202" s="40"/>
      <c r="D202" s="40"/>
      <c r="E202" s="40"/>
      <c r="F202" s="40"/>
      <c r="G202" s="40"/>
      <c r="H202" s="237"/>
      <c r="I202" s="249"/>
      <c r="J202" s="40"/>
      <c r="K202" s="40"/>
      <c r="L202" s="40"/>
      <c r="M202" s="40"/>
      <c r="N202" s="40"/>
      <c r="O202" s="257"/>
      <c r="P202" s="40"/>
      <c r="Q202" s="40"/>
      <c r="R202" s="40"/>
      <c r="S202" s="40"/>
      <c r="T202" s="40"/>
      <c r="U202" s="40"/>
      <c r="V202" s="257"/>
      <c r="W202" s="237"/>
      <c r="X202" s="40"/>
      <c r="Y202" s="40"/>
      <c r="Z202" s="40"/>
      <c r="AA202" s="40"/>
      <c r="AB202" s="40"/>
      <c r="AC202" s="244"/>
      <c r="AD202" s="40"/>
      <c r="AE202" s="40"/>
    </row>
    <row r="203" spans="1:31">
      <c r="A203" s="40"/>
      <c r="B203" s="249"/>
      <c r="C203" s="40"/>
      <c r="D203" s="40"/>
      <c r="E203" s="40"/>
      <c r="F203" s="40"/>
      <c r="G203" s="40"/>
      <c r="H203" s="237"/>
      <c r="I203" s="249"/>
      <c r="J203" s="40"/>
      <c r="K203" s="40"/>
      <c r="L203" s="40"/>
      <c r="M203" s="40"/>
      <c r="N203" s="40"/>
      <c r="O203" s="257"/>
      <c r="P203" s="40"/>
      <c r="Q203" s="40"/>
      <c r="R203" s="40"/>
      <c r="S203" s="40"/>
      <c r="T203" s="40"/>
      <c r="U203" s="40"/>
      <c r="V203" s="257"/>
      <c r="W203" s="237"/>
      <c r="X203" s="40"/>
      <c r="Y203" s="40"/>
      <c r="Z203" s="40"/>
      <c r="AA203" s="40"/>
      <c r="AB203" s="40"/>
      <c r="AC203" s="244"/>
      <c r="AD203" s="40"/>
      <c r="AE203" s="40"/>
    </row>
    <row r="204" spans="1:31">
      <c r="A204" s="40"/>
      <c r="B204" s="249"/>
      <c r="C204" s="40"/>
      <c r="D204" s="40"/>
      <c r="E204" s="40"/>
      <c r="F204" s="40"/>
      <c r="G204" s="40"/>
      <c r="H204" s="237"/>
      <c r="I204" s="249"/>
      <c r="J204" s="40"/>
      <c r="K204" s="40"/>
      <c r="L204" s="40"/>
      <c r="M204" s="40"/>
      <c r="N204" s="40"/>
      <c r="O204" s="257"/>
      <c r="P204" s="40"/>
      <c r="Q204" s="40"/>
      <c r="R204" s="40"/>
      <c r="S204" s="40"/>
      <c r="T204" s="40"/>
      <c r="U204" s="40"/>
      <c r="V204" s="257"/>
      <c r="W204" s="237"/>
      <c r="X204" s="40"/>
      <c r="Y204" s="40"/>
      <c r="Z204" s="40"/>
      <c r="AA204" s="40"/>
      <c r="AB204" s="40"/>
      <c r="AC204" s="244"/>
      <c r="AD204" s="40"/>
      <c r="AE204" s="40"/>
    </row>
    <row r="205" spans="1:31">
      <c r="A205" s="40"/>
      <c r="B205" s="249"/>
      <c r="C205" s="40"/>
      <c r="D205" s="40"/>
      <c r="E205" s="40"/>
      <c r="F205" s="40"/>
      <c r="G205" s="40"/>
      <c r="H205" s="237"/>
      <c r="I205" s="249"/>
      <c r="J205" s="40"/>
      <c r="K205" s="40"/>
      <c r="L205" s="40"/>
      <c r="M205" s="40"/>
      <c r="N205" s="40"/>
      <c r="O205" s="257"/>
      <c r="P205" s="40"/>
      <c r="Q205" s="40"/>
      <c r="R205" s="40"/>
      <c r="S205" s="40"/>
      <c r="T205" s="40"/>
      <c r="U205" s="40"/>
      <c r="V205" s="257"/>
      <c r="W205" s="237"/>
      <c r="X205" s="40"/>
      <c r="Y205" s="40"/>
      <c r="Z205" s="40"/>
      <c r="AA205" s="40"/>
      <c r="AB205" s="40"/>
      <c r="AC205" s="244"/>
      <c r="AD205" s="40"/>
      <c r="AE205" s="40"/>
    </row>
    <row r="206" spans="1:31">
      <c r="A206" s="40"/>
      <c r="B206" s="249"/>
      <c r="C206" s="40"/>
      <c r="D206" s="40"/>
      <c r="E206" s="40"/>
      <c r="F206" s="40"/>
      <c r="G206" s="40"/>
      <c r="H206" s="237"/>
      <c r="I206" s="249"/>
      <c r="J206" s="40"/>
      <c r="K206" s="40"/>
      <c r="L206" s="40"/>
      <c r="M206" s="40"/>
      <c r="N206" s="40"/>
      <c r="O206" s="257"/>
      <c r="P206" s="40"/>
      <c r="Q206" s="40"/>
      <c r="R206" s="40"/>
      <c r="S206" s="40"/>
      <c r="T206" s="40"/>
      <c r="U206" s="40"/>
      <c r="V206" s="257"/>
      <c r="W206" s="237"/>
      <c r="X206" s="40"/>
      <c r="Y206" s="40"/>
      <c r="Z206" s="40"/>
      <c r="AA206" s="40"/>
      <c r="AB206" s="40"/>
      <c r="AC206" s="244"/>
      <c r="AD206" s="40"/>
      <c r="AE206" s="40"/>
    </row>
    <row r="207" spans="1:31">
      <c r="A207" s="40"/>
      <c r="B207" s="249"/>
      <c r="C207" s="40"/>
      <c r="D207" s="40"/>
      <c r="E207" s="40"/>
      <c r="F207" s="40"/>
      <c r="G207" s="40"/>
      <c r="H207" s="237"/>
      <c r="I207" s="249"/>
      <c r="J207" s="40"/>
      <c r="K207" s="40"/>
      <c r="L207" s="40"/>
      <c r="M207" s="40"/>
      <c r="N207" s="40"/>
      <c r="O207" s="257"/>
      <c r="P207" s="40"/>
      <c r="Q207" s="40"/>
      <c r="R207" s="40"/>
      <c r="S207" s="40"/>
      <c r="T207" s="40"/>
      <c r="U207" s="40"/>
      <c r="V207" s="257"/>
      <c r="W207" s="237"/>
      <c r="X207" s="40"/>
      <c r="Y207" s="40"/>
      <c r="Z207" s="40"/>
      <c r="AA207" s="40"/>
      <c r="AB207" s="40"/>
      <c r="AC207" s="244"/>
      <c r="AD207" s="40"/>
      <c r="AE207" s="40"/>
    </row>
    <row r="208" spans="1:31">
      <c r="A208" s="40"/>
      <c r="B208" s="249"/>
      <c r="C208" s="40"/>
      <c r="D208" s="40"/>
      <c r="E208" s="40"/>
      <c r="F208" s="40"/>
      <c r="G208" s="40"/>
      <c r="H208" s="237"/>
      <c r="I208" s="249"/>
      <c r="J208" s="40"/>
      <c r="K208" s="40"/>
      <c r="L208" s="40"/>
      <c r="M208" s="40"/>
      <c r="N208" s="40"/>
      <c r="O208" s="257"/>
      <c r="P208" s="40"/>
      <c r="Q208" s="40"/>
      <c r="R208" s="40"/>
      <c r="S208" s="40"/>
      <c r="T208" s="40"/>
      <c r="U208" s="40"/>
      <c r="V208" s="257"/>
      <c r="W208" s="237"/>
      <c r="X208" s="40"/>
      <c r="Y208" s="40"/>
      <c r="Z208" s="40"/>
      <c r="AA208" s="40"/>
      <c r="AB208" s="40"/>
      <c r="AC208" s="244"/>
      <c r="AD208" s="40"/>
      <c r="AE208" s="40"/>
    </row>
    <row r="209" spans="1:31" ht="13.15" thickBot="1">
      <c r="A209" s="40"/>
      <c r="B209" s="251"/>
      <c r="C209" s="245"/>
      <c r="D209" s="245"/>
      <c r="E209" s="245"/>
      <c r="F209" s="245"/>
      <c r="G209" s="245"/>
      <c r="H209" s="252"/>
      <c r="I209" s="251"/>
      <c r="J209" s="245"/>
      <c r="K209" s="245"/>
      <c r="L209" s="245"/>
      <c r="M209" s="245"/>
      <c r="N209" s="245"/>
      <c r="O209" s="259"/>
      <c r="P209" s="245"/>
      <c r="Q209" s="245"/>
      <c r="R209" s="245"/>
      <c r="S209" s="245"/>
      <c r="T209" s="245"/>
      <c r="U209" s="245"/>
      <c r="V209" s="259"/>
      <c r="W209" s="252"/>
      <c r="X209" s="245"/>
      <c r="Y209" s="245"/>
      <c r="Z209" s="245"/>
      <c r="AA209" s="245"/>
      <c r="AB209" s="245"/>
      <c r="AC209" s="246"/>
      <c r="AD209" s="40"/>
      <c r="AE209" s="40"/>
    </row>
    <row r="210" spans="1:31">
      <c r="A210" s="40"/>
      <c r="B210" s="40"/>
      <c r="C210" s="40"/>
      <c r="D210" s="40"/>
      <c r="E210" s="40"/>
      <c r="F210" s="40"/>
      <c r="G210" s="40"/>
      <c r="H210" s="237"/>
      <c r="I210" s="40"/>
      <c r="J210" s="40"/>
      <c r="K210" s="40"/>
      <c r="L210" s="40"/>
      <c r="M210" s="40"/>
      <c r="N210" s="40"/>
      <c r="O210" s="237"/>
      <c r="P210" s="40"/>
      <c r="Q210" s="40"/>
      <c r="R210" s="40"/>
      <c r="S210" s="40"/>
      <c r="T210" s="40"/>
      <c r="U210" s="40"/>
      <c r="V210" s="237"/>
    </row>
    <row r="211" spans="1:31">
      <c r="A211" s="40"/>
      <c r="B211" s="40"/>
      <c r="C211" s="40"/>
      <c r="D211" s="40"/>
      <c r="E211" s="40"/>
      <c r="F211" s="40"/>
      <c r="G211" s="40"/>
      <c r="H211" s="237"/>
      <c r="I211" s="40"/>
      <c r="J211" s="40"/>
      <c r="K211" s="40"/>
      <c r="L211" s="40"/>
      <c r="M211" s="40"/>
      <c r="N211" s="40"/>
      <c r="O211" s="237"/>
      <c r="P211" s="40"/>
      <c r="Q211" s="40"/>
      <c r="R211" s="40"/>
      <c r="S211" s="40"/>
      <c r="T211" s="40"/>
      <c r="U211" s="40"/>
      <c r="V211" s="237"/>
    </row>
    <row r="212" spans="1:31">
      <c r="A212" s="40"/>
      <c r="B212" s="40"/>
      <c r="C212" s="40"/>
      <c r="D212" s="40"/>
      <c r="E212" s="40"/>
      <c r="F212" s="40"/>
      <c r="G212" s="40"/>
      <c r="H212" s="237"/>
      <c r="I212" s="40"/>
      <c r="J212" s="40"/>
      <c r="K212" s="40"/>
      <c r="L212" s="40"/>
      <c r="M212" s="40"/>
      <c r="N212" s="40"/>
      <c r="O212" s="237"/>
      <c r="P212" s="40"/>
      <c r="Q212" s="40"/>
      <c r="R212" s="40"/>
      <c r="S212" s="40"/>
      <c r="T212" s="40"/>
      <c r="U212" s="40"/>
      <c r="V212" s="237"/>
    </row>
    <row r="213" spans="1:31">
      <c r="A213" s="40"/>
      <c r="B213" s="40"/>
      <c r="C213" s="40"/>
      <c r="D213" s="40"/>
      <c r="E213" s="40"/>
      <c r="F213" s="40"/>
      <c r="G213" s="40"/>
      <c r="H213" s="237"/>
      <c r="I213" s="40"/>
      <c r="J213" s="40"/>
      <c r="K213" s="40"/>
      <c r="L213" s="40"/>
      <c r="M213" s="40"/>
      <c r="N213" s="40"/>
      <c r="O213" s="237"/>
      <c r="P213" s="40"/>
      <c r="Q213" s="40"/>
      <c r="R213" s="40"/>
      <c r="S213" s="40"/>
      <c r="T213" s="40"/>
      <c r="U213" s="40"/>
      <c r="V213" s="237"/>
    </row>
    <row r="214" spans="1:31">
      <c r="A214" s="40"/>
      <c r="B214" s="40"/>
      <c r="C214" s="40"/>
      <c r="D214" s="40"/>
      <c r="E214" s="40"/>
      <c r="F214" s="40"/>
      <c r="G214" s="40"/>
      <c r="H214" s="237"/>
      <c r="I214" s="40"/>
      <c r="J214" s="40"/>
      <c r="K214" s="40"/>
      <c r="L214" s="40"/>
      <c r="M214" s="40"/>
      <c r="N214" s="40"/>
      <c r="O214" s="237"/>
      <c r="P214" s="40"/>
      <c r="Q214" s="40"/>
      <c r="R214" s="40"/>
      <c r="S214" s="40"/>
      <c r="T214" s="40"/>
      <c r="U214" s="40"/>
      <c r="V214" s="237"/>
    </row>
    <row r="215" spans="1:31">
      <c r="A215" s="40"/>
      <c r="B215" s="40"/>
      <c r="C215" s="40"/>
      <c r="D215" s="40"/>
      <c r="E215" s="40"/>
      <c r="F215" s="40"/>
      <c r="G215" s="40"/>
      <c r="H215" s="237"/>
      <c r="I215" s="40"/>
      <c r="J215" s="40"/>
      <c r="K215" s="40"/>
      <c r="L215" s="40"/>
      <c r="M215" s="40"/>
      <c r="N215" s="40"/>
      <c r="O215" s="237"/>
      <c r="P215" s="40"/>
      <c r="Q215" s="40"/>
      <c r="R215" s="40"/>
      <c r="S215" s="40"/>
      <c r="T215" s="40"/>
      <c r="U215" s="40"/>
      <c r="V215" s="237"/>
    </row>
  </sheetData>
  <mergeCells count="39">
    <mergeCell ref="X89:AB89"/>
    <mergeCell ref="X106:AB106"/>
    <mergeCell ref="X15:AB15"/>
    <mergeCell ref="X13:AB13"/>
    <mergeCell ref="Q32:U32"/>
    <mergeCell ref="Q49:U49"/>
    <mergeCell ref="X34:AB34"/>
    <mergeCell ref="X20:AB20"/>
    <mergeCell ref="C15:G15"/>
    <mergeCell ref="Q71:U71"/>
    <mergeCell ref="C8:K8"/>
    <mergeCell ref="J35:N35"/>
    <mergeCell ref="C43:G43"/>
    <mergeCell ref="C58:G58"/>
    <mergeCell ref="J23:N23"/>
    <mergeCell ref="C13:G13"/>
    <mergeCell ref="J13:N13"/>
    <mergeCell ref="J45:N45"/>
    <mergeCell ref="Q13:U13"/>
    <mergeCell ref="Q15:U15"/>
    <mergeCell ref="J15:N15"/>
    <mergeCell ref="J50:N50"/>
    <mergeCell ref="J59:N59"/>
    <mergeCell ref="C123:G123"/>
    <mergeCell ref="X131:AB131"/>
    <mergeCell ref="C69:G69"/>
    <mergeCell ref="C33:G33"/>
    <mergeCell ref="C23:G23"/>
    <mergeCell ref="X67:AB67"/>
    <mergeCell ref="X44:AB44"/>
    <mergeCell ref="X56:AB56"/>
    <mergeCell ref="C80:G80"/>
    <mergeCell ref="Q81:U81"/>
    <mergeCell ref="C87:G87"/>
    <mergeCell ref="X80:AB80"/>
    <mergeCell ref="C95:G95"/>
    <mergeCell ref="X115:AB115"/>
    <mergeCell ref="C114:G114"/>
    <mergeCell ref="C105:G105"/>
  </mergeCells>
  <phoneticPr fontId="39" type="noConversion"/>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249977111117893"/>
  </sheetPr>
  <dimension ref="A7:AO247"/>
  <sheetViews>
    <sheetView topLeftCell="A7" zoomScale="55" zoomScaleNormal="55" workbookViewId="0">
      <selection activeCell="C171" sqref="C171"/>
    </sheetView>
  </sheetViews>
  <sheetFormatPr defaultColWidth="9.06640625" defaultRowHeight="12.75"/>
  <cols>
    <col min="1" max="1" width="9.06640625" style="32"/>
    <col min="2" max="2" width="8.265625" style="32" customWidth="1"/>
    <col min="3" max="3" width="30.06640625" style="32" customWidth="1"/>
    <col min="4" max="4" width="16.06640625" style="32" bestFit="1" customWidth="1"/>
    <col min="5" max="5" width="16.59765625" style="32" bestFit="1" customWidth="1"/>
    <col min="6" max="6" width="15.796875" style="32" bestFit="1" customWidth="1"/>
    <col min="7" max="7" width="6.59765625" style="32" bestFit="1" customWidth="1"/>
    <col min="8" max="8" width="6.59765625" style="37" customWidth="1"/>
    <col min="9" max="9" width="6.265625" style="32" customWidth="1"/>
    <col min="10" max="10" width="33.06640625" style="32" customWidth="1"/>
    <col min="11" max="11" width="16.265625" style="32" customWidth="1"/>
    <col min="12" max="12" width="14.06640625" style="32" bestFit="1" customWidth="1"/>
    <col min="13" max="13" width="15.796875" style="32" bestFit="1" customWidth="1"/>
    <col min="14" max="14" width="6.59765625" style="32" bestFit="1" customWidth="1"/>
    <col min="15" max="15" width="6.59765625" style="37" customWidth="1"/>
    <col min="16" max="16" width="6.73046875" style="32" customWidth="1"/>
    <col min="17" max="17" width="58.265625" style="32" customWidth="1"/>
    <col min="18" max="18" width="16.06640625" style="32" bestFit="1" customWidth="1"/>
    <col min="19" max="19" width="16.59765625" style="32" bestFit="1" customWidth="1"/>
    <col min="20" max="20" width="15.796875" style="32" bestFit="1" customWidth="1"/>
    <col min="21" max="21" width="6.59765625" style="32" bestFit="1" customWidth="1"/>
    <col min="22" max="22" width="6.59765625" style="37" customWidth="1"/>
    <col min="23" max="23" width="6.33203125" style="32" customWidth="1"/>
    <col min="24" max="24" width="36.06640625" style="32" bestFit="1" customWidth="1"/>
    <col min="25" max="25" width="16.06640625" style="32" bestFit="1" customWidth="1"/>
    <col min="26" max="26" width="16.59765625" style="32" customWidth="1"/>
    <col min="27" max="27" width="19.59765625" style="32" bestFit="1" customWidth="1"/>
    <col min="28" max="29" width="6.59765625" style="32" customWidth="1"/>
    <col min="30" max="30" width="9.06640625" style="32"/>
    <col min="31" max="31" width="11.73046875" style="32" customWidth="1"/>
    <col min="32" max="16384" width="9.06640625" style="32"/>
  </cols>
  <sheetData>
    <row r="7" spans="3:26" s="18" customFormat="1" ht="13.9" thickBot="1">
      <c r="H7" s="261"/>
      <c r="O7" s="261"/>
      <c r="V7" s="261"/>
    </row>
    <row r="8" spans="3:26" s="18" customFormat="1" ht="21.4" thickTop="1" thickBot="1">
      <c r="C8" s="514" t="s">
        <v>230</v>
      </c>
      <c r="D8" s="515"/>
      <c r="E8" s="515"/>
      <c r="F8" s="515"/>
      <c r="G8" s="515"/>
      <c r="H8" s="515"/>
      <c r="I8" s="515"/>
      <c r="J8" s="515"/>
      <c r="K8" s="515"/>
      <c r="L8" s="516"/>
      <c r="O8" s="261"/>
      <c r="V8" s="261"/>
    </row>
    <row r="9" spans="3:26" s="18" customFormat="1" ht="13.9" thickTop="1">
      <c r="H9" s="261"/>
      <c r="O9" s="261"/>
      <c r="V9" s="261"/>
    </row>
    <row r="10" spans="3:26" s="18" customFormat="1" ht="13.5">
      <c r="H10" s="261"/>
      <c r="O10" s="261"/>
      <c r="V10" s="261"/>
    </row>
    <row r="11" spans="3:26" s="18" customFormat="1" ht="15">
      <c r="C11" s="62" t="s">
        <v>231</v>
      </c>
      <c r="D11" s="63"/>
      <c r="E11" s="64"/>
      <c r="F11" s="64"/>
      <c r="G11" s="64"/>
      <c r="H11" s="262"/>
      <c r="I11" s="64"/>
      <c r="J11" s="64"/>
      <c r="K11" s="64"/>
      <c r="L11" s="64"/>
      <c r="O11" s="261"/>
      <c r="V11" s="261"/>
    </row>
    <row r="12" spans="3:26" s="18" customFormat="1" ht="15">
      <c r="C12" s="62" t="s">
        <v>112</v>
      </c>
      <c r="D12" s="64"/>
      <c r="E12" s="64"/>
      <c r="F12" s="64"/>
      <c r="G12" s="64"/>
      <c r="H12" s="262"/>
      <c r="I12" s="64"/>
      <c r="J12" s="64"/>
      <c r="K12" s="64"/>
      <c r="L12" s="64"/>
      <c r="O12" s="261"/>
      <c r="V12" s="261"/>
    </row>
    <row r="13" spans="3:26" s="18" customFormat="1" ht="15.4" thickBot="1">
      <c r="C13" s="62"/>
      <c r="D13" s="64"/>
      <c r="E13" s="64"/>
      <c r="F13" s="64"/>
      <c r="G13" s="64"/>
      <c r="H13" s="262"/>
      <c r="I13" s="64"/>
      <c r="J13" s="64"/>
      <c r="K13" s="64"/>
      <c r="L13" s="64"/>
      <c r="O13" s="261"/>
      <c r="V13" s="261"/>
    </row>
    <row r="14" spans="3:26" s="18" customFormat="1" ht="15.4" thickTop="1">
      <c r="C14" s="526" t="s">
        <v>44</v>
      </c>
      <c r="D14" s="527"/>
      <c r="E14" s="527"/>
      <c r="F14" s="527"/>
      <c r="G14" s="527"/>
      <c r="H14" s="527"/>
      <c r="I14" s="527"/>
      <c r="J14" s="528"/>
      <c r="K14" s="64"/>
      <c r="L14" s="64"/>
      <c r="O14" s="261"/>
      <c r="V14" s="261"/>
      <c r="X14" s="525"/>
      <c r="Y14" s="525"/>
      <c r="Z14" s="525"/>
    </row>
    <row r="15" spans="3:26" s="18" customFormat="1" ht="15.4" thickBot="1">
      <c r="C15" s="529" t="s">
        <v>109</v>
      </c>
      <c r="D15" s="530"/>
      <c r="E15" s="530"/>
      <c r="F15" s="530"/>
      <c r="G15" s="530"/>
      <c r="H15" s="530"/>
      <c r="I15" s="530"/>
      <c r="J15" s="531"/>
      <c r="K15" s="64"/>
      <c r="L15" s="64"/>
      <c r="O15" s="261"/>
      <c r="V15" s="261"/>
    </row>
    <row r="16" spans="3:26" s="18" customFormat="1" ht="14.25" thickTop="1" thickBot="1">
      <c r="C16" s="32"/>
      <c r="D16" s="32"/>
      <c r="E16" s="32"/>
      <c r="F16" s="32"/>
      <c r="G16" s="32"/>
      <c r="H16" s="37"/>
      <c r="I16" s="32"/>
      <c r="J16" s="32"/>
      <c r="K16" s="32"/>
      <c r="L16" s="32"/>
      <c r="M16" s="32"/>
      <c r="N16" s="32"/>
      <c r="O16" s="37"/>
      <c r="P16" s="32"/>
      <c r="Q16" s="32"/>
      <c r="R16" s="32"/>
      <c r="S16" s="32"/>
      <c r="T16" s="32"/>
      <c r="U16" s="32"/>
      <c r="V16" s="37"/>
    </row>
    <row r="17" spans="2:29" s="18" customFormat="1" ht="23.65" thickBot="1">
      <c r="C17" s="532" t="s">
        <v>1</v>
      </c>
      <c r="D17" s="533"/>
      <c r="E17" s="533"/>
      <c r="F17" s="533"/>
      <c r="G17" s="534"/>
      <c r="H17" s="236"/>
      <c r="I17" s="32"/>
      <c r="J17" s="532" t="s">
        <v>4</v>
      </c>
      <c r="K17" s="533"/>
      <c r="L17" s="533"/>
      <c r="M17" s="533"/>
      <c r="N17" s="534"/>
      <c r="O17" s="236"/>
      <c r="P17" s="32"/>
      <c r="Q17" s="532" t="s">
        <v>242</v>
      </c>
      <c r="R17" s="533"/>
      <c r="S17" s="533"/>
      <c r="T17" s="533"/>
      <c r="U17" s="534"/>
      <c r="V17" s="236"/>
      <c r="X17" s="532" t="s">
        <v>17</v>
      </c>
      <c r="Y17" s="533"/>
      <c r="Z17" s="533"/>
      <c r="AA17" s="533"/>
      <c r="AB17" s="534"/>
    </row>
    <row r="18" spans="2:29" ht="14.25" thickBot="1">
      <c r="B18" s="264"/>
      <c r="C18" s="265"/>
      <c r="D18" s="265"/>
      <c r="E18" s="239" t="s">
        <v>238</v>
      </c>
      <c r="F18" s="240" t="s">
        <v>236</v>
      </c>
      <c r="G18" s="241" t="s">
        <v>240</v>
      </c>
      <c r="H18" s="248"/>
      <c r="I18" s="264"/>
      <c r="J18" s="265"/>
      <c r="K18" s="265"/>
      <c r="L18" s="239" t="s">
        <v>238</v>
      </c>
      <c r="M18" s="240" t="s">
        <v>236</v>
      </c>
      <c r="N18" s="241" t="s">
        <v>240</v>
      </c>
      <c r="O18" s="253"/>
      <c r="P18" s="264"/>
      <c r="Q18" s="265"/>
      <c r="R18" s="265"/>
      <c r="S18" s="239" t="s">
        <v>238</v>
      </c>
      <c r="T18" s="240" t="s">
        <v>236</v>
      </c>
      <c r="U18" s="241" t="s">
        <v>240</v>
      </c>
      <c r="V18" s="253"/>
      <c r="W18" s="265"/>
      <c r="X18" s="265"/>
      <c r="Y18" s="265"/>
      <c r="Z18" s="265"/>
      <c r="AA18" s="265"/>
      <c r="AB18" s="265"/>
      <c r="AC18" s="266"/>
    </row>
    <row r="19" spans="2:29" ht="13.5" thickBot="1">
      <c r="B19" s="260"/>
      <c r="C19" s="506" t="s">
        <v>0</v>
      </c>
      <c r="D19" s="517"/>
      <c r="E19" s="517"/>
      <c r="F19" s="517"/>
      <c r="G19" s="507"/>
      <c r="H19" s="299"/>
      <c r="I19" s="260"/>
      <c r="J19" s="506" t="s">
        <v>42</v>
      </c>
      <c r="K19" s="517"/>
      <c r="L19" s="517"/>
      <c r="M19" s="517"/>
      <c r="N19" s="507"/>
      <c r="O19" s="254"/>
      <c r="P19" s="260"/>
      <c r="Q19" s="506" t="s">
        <v>18</v>
      </c>
      <c r="R19" s="517"/>
      <c r="S19" s="517"/>
      <c r="T19" s="517"/>
      <c r="U19" s="507"/>
      <c r="V19" s="254"/>
      <c r="W19" s="39"/>
      <c r="X19" s="522" t="s">
        <v>56</v>
      </c>
      <c r="Y19" s="523"/>
      <c r="Z19" s="523"/>
      <c r="AA19" s="523"/>
      <c r="AB19" s="524"/>
      <c r="AC19" s="267"/>
    </row>
    <row r="20" spans="2:29" ht="26.65" thickBot="1">
      <c r="B20" s="260"/>
      <c r="C20" s="4" t="s">
        <v>54</v>
      </c>
      <c r="D20" s="2" t="s">
        <v>6</v>
      </c>
      <c r="E20" s="2" t="s">
        <v>58</v>
      </c>
      <c r="F20" s="2" t="s">
        <v>233</v>
      </c>
      <c r="G20" s="3" t="s">
        <v>7</v>
      </c>
      <c r="H20" s="299"/>
      <c r="I20" s="260"/>
      <c r="J20" s="4" t="s">
        <v>54</v>
      </c>
      <c r="K20" s="2" t="s">
        <v>6</v>
      </c>
      <c r="L20" s="2" t="s">
        <v>58</v>
      </c>
      <c r="M20" s="2" t="s">
        <v>233</v>
      </c>
      <c r="N20" s="3" t="s">
        <v>7</v>
      </c>
      <c r="O20" s="254"/>
      <c r="P20" s="260"/>
      <c r="Q20" s="4" t="s">
        <v>54</v>
      </c>
      <c r="R20" s="2" t="s">
        <v>6</v>
      </c>
      <c r="S20" s="2" t="s">
        <v>58</v>
      </c>
      <c r="T20" s="2" t="s">
        <v>233</v>
      </c>
      <c r="U20" s="3" t="s">
        <v>7</v>
      </c>
      <c r="V20" s="254"/>
      <c r="W20" s="39"/>
      <c r="X20" s="6" t="s">
        <v>54</v>
      </c>
      <c r="Y20" s="7" t="s">
        <v>6</v>
      </c>
      <c r="Z20" s="41" t="s">
        <v>58</v>
      </c>
      <c r="AA20" s="2" t="s">
        <v>233</v>
      </c>
      <c r="AB20" s="8" t="s">
        <v>7</v>
      </c>
      <c r="AC20" s="267"/>
    </row>
    <row r="21" spans="2:29">
      <c r="B21" s="260"/>
      <c r="C21" s="15" t="s">
        <v>31</v>
      </c>
      <c r="D21" s="92">
        <v>1</v>
      </c>
      <c r="E21" s="100">
        <f>'PROJECT SELECTION'!$C$17*TOOLS!D21</f>
        <v>0</v>
      </c>
      <c r="F21" s="24"/>
      <c r="G21" s="106">
        <f>E21+F21</f>
        <v>0</v>
      </c>
      <c r="H21" s="9"/>
      <c r="I21" s="260"/>
      <c r="J21" s="15" t="s">
        <v>31</v>
      </c>
      <c r="K21" s="92">
        <v>1</v>
      </c>
      <c r="L21" s="100">
        <f>'PROJECT SELECTION'!$F$17*TOOLS!K21</f>
        <v>0</v>
      </c>
      <c r="M21" s="24"/>
      <c r="N21" s="106">
        <f>L21+M21</f>
        <v>0</v>
      </c>
      <c r="O21" s="255"/>
      <c r="P21" s="260"/>
      <c r="Q21" s="56" t="s">
        <v>31</v>
      </c>
      <c r="R21" s="113">
        <v>1</v>
      </c>
      <c r="S21" s="115">
        <f>'PROJECT SELECTION'!$I$17*TOOLS!R21</f>
        <v>0</v>
      </c>
      <c r="T21" s="54"/>
      <c r="U21" s="116">
        <f>S21+T21</f>
        <v>0</v>
      </c>
      <c r="V21" s="256"/>
      <c r="W21" s="39"/>
      <c r="X21" s="56" t="s">
        <v>31</v>
      </c>
      <c r="Y21" s="113">
        <v>1</v>
      </c>
      <c r="Z21" s="115">
        <f>'PROJECT SELECTION'!$L$17*TOOLS!Y21</f>
        <v>0</v>
      </c>
      <c r="AA21" s="54"/>
      <c r="AB21" s="116">
        <f>Z21+AA21</f>
        <v>0</v>
      </c>
      <c r="AC21" s="267"/>
    </row>
    <row r="22" spans="2:29">
      <c r="B22" s="260"/>
      <c r="C22" s="14" t="s">
        <v>32</v>
      </c>
      <c r="D22" s="93">
        <v>4</v>
      </c>
      <c r="E22" s="100">
        <f>'PROJECT SELECTION'!$C$17*TOOLS!D22</f>
        <v>0</v>
      </c>
      <c r="F22" s="1"/>
      <c r="G22" s="106">
        <f t="shared" ref="G22:G31" si="0">E22+F22</f>
        <v>0</v>
      </c>
      <c r="H22" s="9"/>
      <c r="I22" s="260"/>
      <c r="J22" s="15" t="s">
        <v>32</v>
      </c>
      <c r="K22" s="92">
        <v>2</v>
      </c>
      <c r="L22" s="100">
        <f>'PROJECT SELECTION'!$F$17*TOOLS!K22</f>
        <v>0</v>
      </c>
      <c r="M22" s="24"/>
      <c r="N22" s="106">
        <f t="shared" ref="N22:N30" si="1">L22+M22</f>
        <v>0</v>
      </c>
      <c r="O22" s="255"/>
      <c r="P22" s="260"/>
      <c r="Q22" s="19" t="s">
        <v>32</v>
      </c>
      <c r="R22" s="89">
        <v>6</v>
      </c>
      <c r="S22" s="101">
        <f>'PROJECT SELECTION'!$I$17*TOOLS!R22</f>
        <v>0</v>
      </c>
      <c r="T22" s="31"/>
      <c r="U22" s="108">
        <f t="shared" ref="U22:U34" si="2">S22+T22</f>
        <v>0</v>
      </c>
      <c r="V22" s="256"/>
      <c r="W22" s="39"/>
      <c r="X22" s="19" t="s">
        <v>32</v>
      </c>
      <c r="Y22" s="89">
        <v>2</v>
      </c>
      <c r="Z22" s="114">
        <f>'PROJECT SELECTION'!$L$17*TOOLS!Y22</f>
        <v>0</v>
      </c>
      <c r="AA22" s="31"/>
      <c r="AB22" s="108">
        <f t="shared" ref="AB22:AB29" si="3">Z22+AA22</f>
        <v>0</v>
      </c>
      <c r="AC22" s="267"/>
    </row>
    <row r="23" spans="2:29">
      <c r="B23" s="260"/>
      <c r="C23" s="14" t="s">
        <v>33</v>
      </c>
      <c r="D23" s="93">
        <v>2</v>
      </c>
      <c r="E23" s="100">
        <f>'PROJECT SELECTION'!$C$17*TOOLS!D23</f>
        <v>0</v>
      </c>
      <c r="F23" s="1"/>
      <c r="G23" s="106">
        <f t="shared" si="0"/>
        <v>0</v>
      </c>
      <c r="H23" s="9"/>
      <c r="I23" s="260"/>
      <c r="J23" s="14" t="s">
        <v>33</v>
      </c>
      <c r="K23" s="93">
        <v>1</v>
      </c>
      <c r="L23" s="100">
        <f>'PROJECT SELECTION'!$F$17*TOOLS!K23</f>
        <v>0</v>
      </c>
      <c r="M23" s="1"/>
      <c r="N23" s="104">
        <f t="shared" si="1"/>
        <v>0</v>
      </c>
      <c r="O23" s="255"/>
      <c r="P23" s="260"/>
      <c r="Q23" s="19" t="s">
        <v>33</v>
      </c>
      <c r="R23" s="89">
        <v>4</v>
      </c>
      <c r="S23" s="101">
        <f>'PROJECT SELECTION'!$I$17*TOOLS!R23</f>
        <v>0</v>
      </c>
      <c r="T23" s="31"/>
      <c r="U23" s="108">
        <f t="shared" si="2"/>
        <v>0</v>
      </c>
      <c r="V23" s="256"/>
      <c r="W23" s="39"/>
      <c r="X23" s="19" t="s">
        <v>33</v>
      </c>
      <c r="Y23" s="89">
        <v>2</v>
      </c>
      <c r="Z23" s="114">
        <f>'PROJECT SELECTION'!$L$17*TOOLS!Y23</f>
        <v>0</v>
      </c>
      <c r="AA23" s="31"/>
      <c r="AB23" s="108">
        <f t="shared" si="3"/>
        <v>0</v>
      </c>
      <c r="AC23" s="267"/>
    </row>
    <row r="24" spans="2:29">
      <c r="B24" s="260"/>
      <c r="C24" s="14" t="s">
        <v>34</v>
      </c>
      <c r="D24" s="96">
        <v>4</v>
      </c>
      <c r="E24" s="100">
        <f>'PROJECT SELECTION'!$C$17*TOOLS!D24</f>
        <v>0</v>
      </c>
      <c r="F24" s="1"/>
      <c r="G24" s="106">
        <f t="shared" si="0"/>
        <v>0</v>
      </c>
      <c r="H24" s="9"/>
      <c r="I24" s="260"/>
      <c r="J24" s="14" t="s">
        <v>34</v>
      </c>
      <c r="K24" s="96">
        <v>2</v>
      </c>
      <c r="L24" s="100">
        <f>'PROJECT SELECTION'!$F$17*TOOLS!K24</f>
        <v>0</v>
      </c>
      <c r="M24" s="1"/>
      <c r="N24" s="104">
        <f t="shared" si="1"/>
        <v>0</v>
      </c>
      <c r="O24" s="255"/>
      <c r="P24" s="260"/>
      <c r="Q24" s="19" t="s">
        <v>34</v>
      </c>
      <c r="R24" s="89">
        <v>6</v>
      </c>
      <c r="S24" s="101">
        <f>'PROJECT SELECTION'!$I$17*TOOLS!R24</f>
        <v>0</v>
      </c>
      <c r="T24" s="31"/>
      <c r="U24" s="108">
        <f t="shared" si="2"/>
        <v>0</v>
      </c>
      <c r="V24" s="256"/>
      <c r="W24" s="39"/>
      <c r="X24" s="19" t="s">
        <v>34</v>
      </c>
      <c r="Y24" s="89">
        <v>2</v>
      </c>
      <c r="Z24" s="114">
        <f>'PROJECT SELECTION'!$L$17*TOOLS!Y24</f>
        <v>0</v>
      </c>
      <c r="AA24" s="31"/>
      <c r="AB24" s="108">
        <f t="shared" si="3"/>
        <v>0</v>
      </c>
      <c r="AC24" s="267"/>
    </row>
    <row r="25" spans="2:29">
      <c r="B25" s="260"/>
      <c r="C25" s="14" t="s">
        <v>35</v>
      </c>
      <c r="D25" s="96">
        <v>1</v>
      </c>
      <c r="E25" s="100">
        <f>'PROJECT SELECTION'!$C$17*TOOLS!D25</f>
        <v>0</v>
      </c>
      <c r="F25" s="1"/>
      <c r="G25" s="106">
        <f t="shared" si="0"/>
        <v>0</v>
      </c>
      <c r="H25" s="9"/>
      <c r="I25" s="260"/>
      <c r="J25" s="14" t="s">
        <v>35</v>
      </c>
      <c r="K25" s="96">
        <v>1</v>
      </c>
      <c r="L25" s="100">
        <f>'PROJECT SELECTION'!$F$17*TOOLS!K25</f>
        <v>0</v>
      </c>
      <c r="M25" s="1"/>
      <c r="N25" s="104">
        <f t="shared" si="1"/>
        <v>0</v>
      </c>
      <c r="O25" s="255"/>
      <c r="P25" s="260"/>
      <c r="Q25" s="19" t="s">
        <v>49</v>
      </c>
      <c r="R25" s="89">
        <v>1</v>
      </c>
      <c r="S25" s="101">
        <f>'PROJECT SELECTION'!$I$17*TOOLS!R25</f>
        <v>0</v>
      </c>
      <c r="T25" s="31"/>
      <c r="U25" s="108">
        <f t="shared" si="2"/>
        <v>0</v>
      </c>
      <c r="V25" s="256"/>
      <c r="W25" s="39"/>
      <c r="X25" s="19" t="s">
        <v>35</v>
      </c>
      <c r="Y25" s="89">
        <v>1</v>
      </c>
      <c r="Z25" s="114">
        <f>'PROJECT SELECTION'!$L$17*TOOLS!Y25</f>
        <v>0</v>
      </c>
      <c r="AA25" s="31"/>
      <c r="AB25" s="108">
        <f t="shared" si="3"/>
        <v>0</v>
      </c>
      <c r="AC25" s="267"/>
    </row>
    <row r="26" spans="2:29">
      <c r="B26" s="260"/>
      <c r="C26" s="12" t="s">
        <v>36</v>
      </c>
      <c r="D26" s="93">
        <v>2</v>
      </c>
      <c r="E26" s="100">
        <f>'PROJECT SELECTION'!$C$17*TOOLS!D26</f>
        <v>0</v>
      </c>
      <c r="F26" s="1"/>
      <c r="G26" s="106">
        <f t="shared" si="0"/>
        <v>0</v>
      </c>
      <c r="H26" s="9"/>
      <c r="I26" s="260"/>
      <c r="J26" s="12" t="s">
        <v>36</v>
      </c>
      <c r="K26" s="93">
        <v>1</v>
      </c>
      <c r="L26" s="100">
        <f>'PROJECT SELECTION'!$F$17*TOOLS!K26</f>
        <v>0</v>
      </c>
      <c r="M26" s="1"/>
      <c r="N26" s="104">
        <f t="shared" si="1"/>
        <v>0</v>
      </c>
      <c r="O26" s="255"/>
      <c r="P26" s="260"/>
      <c r="Q26" s="19" t="s">
        <v>35</v>
      </c>
      <c r="R26" s="89">
        <v>2</v>
      </c>
      <c r="S26" s="101">
        <f>'PROJECT SELECTION'!$I$17*TOOLS!R26</f>
        <v>0</v>
      </c>
      <c r="T26" s="31"/>
      <c r="U26" s="108">
        <f t="shared" si="2"/>
        <v>0</v>
      </c>
      <c r="V26" s="256"/>
      <c r="W26" s="39"/>
      <c r="X26" s="48" t="s">
        <v>36</v>
      </c>
      <c r="Y26" s="89">
        <v>1</v>
      </c>
      <c r="Z26" s="114">
        <f>'PROJECT SELECTION'!$L$17*TOOLS!Y26</f>
        <v>0</v>
      </c>
      <c r="AA26" s="31"/>
      <c r="AB26" s="108">
        <f t="shared" si="3"/>
        <v>0</v>
      </c>
      <c r="AC26" s="267"/>
    </row>
    <row r="27" spans="2:29">
      <c r="B27" s="260"/>
      <c r="C27" s="12" t="s">
        <v>37</v>
      </c>
      <c r="D27" s="93">
        <v>2</v>
      </c>
      <c r="E27" s="100">
        <f>'PROJECT SELECTION'!$C$17*TOOLS!D27</f>
        <v>0</v>
      </c>
      <c r="F27" s="1"/>
      <c r="G27" s="106">
        <f t="shared" si="0"/>
        <v>0</v>
      </c>
      <c r="H27" s="9"/>
      <c r="I27" s="260"/>
      <c r="J27" s="12" t="s">
        <v>37</v>
      </c>
      <c r="K27" s="93">
        <v>1</v>
      </c>
      <c r="L27" s="100">
        <f>'PROJECT SELECTION'!$F$17*TOOLS!K27</f>
        <v>0</v>
      </c>
      <c r="M27" s="1"/>
      <c r="N27" s="104">
        <f t="shared" si="1"/>
        <v>0</v>
      </c>
      <c r="O27" s="255"/>
      <c r="P27" s="260"/>
      <c r="Q27" s="21" t="s">
        <v>36</v>
      </c>
      <c r="R27" s="89">
        <v>4</v>
      </c>
      <c r="S27" s="101">
        <f>'PROJECT SELECTION'!$I$17*TOOLS!R27</f>
        <v>0</v>
      </c>
      <c r="T27" s="31"/>
      <c r="U27" s="108">
        <f t="shared" si="2"/>
        <v>0</v>
      </c>
      <c r="V27" s="256"/>
      <c r="W27" s="39"/>
      <c r="X27" s="21" t="s">
        <v>37</v>
      </c>
      <c r="Y27" s="89">
        <v>2</v>
      </c>
      <c r="Z27" s="114">
        <f>'PROJECT SELECTION'!$L$17*TOOLS!Y27</f>
        <v>0</v>
      </c>
      <c r="AA27" s="31"/>
      <c r="AB27" s="108">
        <f t="shared" si="3"/>
        <v>0</v>
      </c>
      <c r="AC27" s="267"/>
    </row>
    <row r="28" spans="2:29">
      <c r="B28" s="260"/>
      <c r="C28" s="12" t="s">
        <v>38</v>
      </c>
      <c r="D28" s="93">
        <v>2</v>
      </c>
      <c r="E28" s="100">
        <f>'PROJECT SELECTION'!$C$17*TOOLS!D28</f>
        <v>0</v>
      </c>
      <c r="F28" s="1"/>
      <c r="G28" s="106">
        <f t="shared" si="0"/>
        <v>0</v>
      </c>
      <c r="H28" s="9"/>
      <c r="I28" s="260"/>
      <c r="J28" s="12" t="s">
        <v>27</v>
      </c>
      <c r="K28" s="93">
        <v>1</v>
      </c>
      <c r="L28" s="100">
        <f>'PROJECT SELECTION'!$F$17*TOOLS!K28</f>
        <v>0</v>
      </c>
      <c r="M28" s="1"/>
      <c r="N28" s="104">
        <f t="shared" si="1"/>
        <v>0</v>
      </c>
      <c r="O28" s="255"/>
      <c r="P28" s="260"/>
      <c r="Q28" s="21" t="s">
        <v>37</v>
      </c>
      <c r="R28" s="89">
        <v>4</v>
      </c>
      <c r="S28" s="101">
        <f>'PROJECT SELECTION'!$I$17*TOOLS!R28</f>
        <v>0</v>
      </c>
      <c r="T28" s="22"/>
      <c r="U28" s="108">
        <f t="shared" si="2"/>
        <v>0</v>
      </c>
      <c r="V28" s="256"/>
      <c r="W28" s="39"/>
      <c r="X28" s="21" t="s">
        <v>399</v>
      </c>
      <c r="Y28" s="89">
        <v>2</v>
      </c>
      <c r="Z28" s="114">
        <f>'PROJECT SELECTION'!$L$17*TOOLS!Y28</f>
        <v>0</v>
      </c>
      <c r="AA28" s="22"/>
      <c r="AB28" s="108">
        <f t="shared" si="3"/>
        <v>0</v>
      </c>
      <c r="AC28" s="267"/>
    </row>
    <row r="29" spans="2:29">
      <c r="B29" s="260"/>
      <c r="C29" s="12" t="s">
        <v>39</v>
      </c>
      <c r="D29" s="96">
        <v>1</v>
      </c>
      <c r="E29" s="100">
        <f>'PROJECT SELECTION'!$C$17*TOOLS!D29</f>
        <v>0</v>
      </c>
      <c r="F29" s="1"/>
      <c r="G29" s="106">
        <f t="shared" si="0"/>
        <v>0</v>
      </c>
      <c r="H29" s="9"/>
      <c r="I29" s="260"/>
      <c r="J29" s="12" t="s">
        <v>40</v>
      </c>
      <c r="K29" s="96">
        <v>1</v>
      </c>
      <c r="L29" s="100">
        <f>'PROJECT SELECTION'!$F$17*TOOLS!K29</f>
        <v>0</v>
      </c>
      <c r="M29" s="1"/>
      <c r="N29" s="104">
        <f t="shared" si="1"/>
        <v>0</v>
      </c>
      <c r="O29" s="255"/>
      <c r="P29" s="260"/>
      <c r="Q29" s="21" t="s">
        <v>45</v>
      </c>
      <c r="R29" s="89">
        <v>4</v>
      </c>
      <c r="S29" s="101">
        <f>'PROJECT SELECTION'!$I$17*TOOLS!R29</f>
        <v>0</v>
      </c>
      <c r="T29" s="22"/>
      <c r="U29" s="108">
        <f t="shared" si="2"/>
        <v>0</v>
      </c>
      <c r="V29" s="256"/>
      <c r="W29" s="39"/>
      <c r="X29" s="21" t="s">
        <v>57</v>
      </c>
      <c r="Y29" s="89">
        <v>2</v>
      </c>
      <c r="Z29" s="114">
        <f>'PROJECT SELECTION'!$L$17*TOOLS!Y29</f>
        <v>0</v>
      </c>
      <c r="AA29" s="22"/>
      <c r="AB29" s="108">
        <f t="shared" si="3"/>
        <v>0</v>
      </c>
      <c r="AC29" s="267"/>
    </row>
    <row r="30" spans="2:29" ht="13.15" thickBot="1">
      <c r="B30" s="260"/>
      <c r="C30" s="12" t="s">
        <v>40</v>
      </c>
      <c r="D30" s="96">
        <v>2</v>
      </c>
      <c r="E30" s="100">
        <f>'PROJECT SELECTION'!$C$17*TOOLS!D30</f>
        <v>0</v>
      </c>
      <c r="F30" s="1"/>
      <c r="G30" s="106">
        <f t="shared" si="0"/>
        <v>0</v>
      </c>
      <c r="H30" s="9"/>
      <c r="I30" s="260"/>
      <c r="J30" s="12" t="s">
        <v>57</v>
      </c>
      <c r="K30" s="96">
        <v>2</v>
      </c>
      <c r="L30" s="98">
        <f>'PROJECT SELECTION'!$F$17*TOOLS!K30</f>
        <v>0</v>
      </c>
      <c r="M30" s="1"/>
      <c r="N30" s="104">
        <f t="shared" si="1"/>
        <v>0</v>
      </c>
      <c r="O30" s="255"/>
      <c r="P30" s="260"/>
      <c r="Q30" s="21" t="s">
        <v>46</v>
      </c>
      <c r="R30" s="89">
        <v>4</v>
      </c>
      <c r="S30" s="101">
        <f>'PROJECT SELECTION'!$I$17*TOOLS!R30</f>
        <v>0</v>
      </c>
      <c r="T30" s="22"/>
      <c r="U30" s="108">
        <f t="shared" si="2"/>
        <v>0</v>
      </c>
      <c r="V30" s="256"/>
      <c r="W30" s="39"/>
      <c r="X30" s="39"/>
      <c r="Y30" s="39"/>
      <c r="Z30" s="39"/>
      <c r="AA30" s="39"/>
      <c r="AB30" s="39"/>
      <c r="AC30" s="267"/>
    </row>
    <row r="31" spans="2:29" ht="13.5" thickBot="1">
      <c r="B31" s="260"/>
      <c r="C31" s="12" t="s">
        <v>57</v>
      </c>
      <c r="D31" s="93">
        <v>2</v>
      </c>
      <c r="E31" s="98">
        <f>'PROJECT SELECTION'!$C$17*TOOLS!D31</f>
        <v>0</v>
      </c>
      <c r="F31" s="1"/>
      <c r="G31" s="104">
        <f t="shared" si="0"/>
        <v>0</v>
      </c>
      <c r="H31" s="9"/>
      <c r="I31" s="260"/>
      <c r="J31" s="39"/>
      <c r="K31" s="39"/>
      <c r="L31" s="39"/>
      <c r="M31" s="39"/>
      <c r="N31" s="39"/>
      <c r="O31" s="256"/>
      <c r="P31" s="260"/>
      <c r="Q31" s="21" t="s">
        <v>40</v>
      </c>
      <c r="R31" s="89">
        <v>2</v>
      </c>
      <c r="S31" s="101">
        <f>'PROJECT SELECTION'!$I$17*TOOLS!R31</f>
        <v>0</v>
      </c>
      <c r="T31" s="22"/>
      <c r="U31" s="108">
        <f t="shared" si="2"/>
        <v>0</v>
      </c>
      <c r="V31" s="256"/>
      <c r="W31" s="39"/>
      <c r="X31" s="522" t="s">
        <v>266</v>
      </c>
      <c r="Y31" s="523"/>
      <c r="Z31" s="523"/>
      <c r="AA31" s="523"/>
      <c r="AB31" s="524"/>
      <c r="AC31" s="267"/>
    </row>
    <row r="32" spans="2:29" ht="13.5" thickBot="1">
      <c r="B32" s="260"/>
      <c r="C32" s="39"/>
      <c r="D32" s="39"/>
      <c r="E32" s="39"/>
      <c r="F32" s="39"/>
      <c r="G32" s="39"/>
      <c r="H32" s="42"/>
      <c r="I32" s="260"/>
      <c r="J32" s="506" t="s">
        <v>202</v>
      </c>
      <c r="K32" s="517"/>
      <c r="L32" s="517"/>
      <c r="M32" s="517"/>
      <c r="N32" s="507"/>
      <c r="O32" s="254"/>
      <c r="P32" s="260"/>
      <c r="Q32" s="21" t="s">
        <v>39</v>
      </c>
      <c r="R32" s="89">
        <v>2</v>
      </c>
      <c r="S32" s="101">
        <f>'PROJECT SELECTION'!$I$17*TOOLS!R32</f>
        <v>0</v>
      </c>
      <c r="T32" s="22"/>
      <c r="U32" s="108">
        <f t="shared" si="2"/>
        <v>0</v>
      </c>
      <c r="V32" s="256"/>
      <c r="W32" s="39"/>
      <c r="X32" s="6" t="s">
        <v>54</v>
      </c>
      <c r="Y32" s="7" t="s">
        <v>6</v>
      </c>
      <c r="Z32" s="41" t="s">
        <v>58</v>
      </c>
      <c r="AA32" s="7" t="s">
        <v>233</v>
      </c>
      <c r="AB32" s="8" t="s">
        <v>7</v>
      </c>
      <c r="AC32" s="267"/>
    </row>
    <row r="33" spans="2:29" ht="26.65" thickBot="1">
      <c r="B33" s="260"/>
      <c r="C33" s="506" t="s">
        <v>55</v>
      </c>
      <c r="D33" s="517"/>
      <c r="E33" s="517"/>
      <c r="F33" s="517"/>
      <c r="G33" s="507"/>
      <c r="H33" s="299"/>
      <c r="I33" s="260"/>
      <c r="J33" s="4" t="s">
        <v>54</v>
      </c>
      <c r="K33" s="2" t="s">
        <v>6</v>
      </c>
      <c r="L33" s="2" t="s">
        <v>58</v>
      </c>
      <c r="M33" s="2" t="s">
        <v>233</v>
      </c>
      <c r="N33" s="3" t="s">
        <v>7</v>
      </c>
      <c r="O33" s="254"/>
      <c r="P33" s="260"/>
      <c r="Q33" s="21" t="s">
        <v>47</v>
      </c>
      <c r="R33" s="89">
        <v>4</v>
      </c>
      <c r="S33" s="101">
        <f>'PROJECT SELECTION'!$I$17*TOOLS!R33</f>
        <v>0</v>
      </c>
      <c r="T33" s="22"/>
      <c r="U33" s="108">
        <f t="shared" si="2"/>
        <v>0</v>
      </c>
      <c r="V33" s="256"/>
      <c r="W33" s="39"/>
      <c r="X33" s="56" t="s">
        <v>31</v>
      </c>
      <c r="Y33" s="113">
        <v>1</v>
      </c>
      <c r="Z33" s="115">
        <f>'PROJECT SELECTION'!$L$18*TOOLS!Y33</f>
        <v>0</v>
      </c>
      <c r="AA33" s="54"/>
      <c r="AB33" s="116">
        <f>Z33+AA33</f>
        <v>0</v>
      </c>
      <c r="AC33" s="267"/>
    </row>
    <row r="34" spans="2:29" ht="26.65" thickBot="1">
      <c r="B34" s="260"/>
      <c r="C34" s="4" t="s">
        <v>54</v>
      </c>
      <c r="D34" s="2" t="s">
        <v>6</v>
      </c>
      <c r="E34" s="2" t="s">
        <v>58</v>
      </c>
      <c r="F34" s="2" t="s">
        <v>233</v>
      </c>
      <c r="G34" s="3" t="s">
        <v>7</v>
      </c>
      <c r="H34" s="299"/>
      <c r="I34" s="260"/>
      <c r="J34" s="149" t="s">
        <v>31</v>
      </c>
      <c r="K34" s="94">
        <v>1</v>
      </c>
      <c r="L34" s="97">
        <f>'PROJECT SELECTION'!$F$18*TOOLS!K34</f>
        <v>0</v>
      </c>
      <c r="M34" s="30"/>
      <c r="N34" s="103">
        <f>L34+M34</f>
        <v>0</v>
      </c>
      <c r="O34" s="255"/>
      <c r="P34" s="260"/>
      <c r="Q34" s="34" t="s">
        <v>57</v>
      </c>
      <c r="R34" s="121">
        <v>3</v>
      </c>
      <c r="S34" s="120">
        <f>'PROJECT SELECTION'!$I$17*TOOLS!R34</f>
        <v>0</v>
      </c>
      <c r="T34" s="35"/>
      <c r="U34" s="122">
        <f t="shared" si="2"/>
        <v>0</v>
      </c>
      <c r="V34" s="256"/>
      <c r="W34" s="39"/>
      <c r="X34" s="19" t="s">
        <v>259</v>
      </c>
      <c r="Y34" s="89">
        <v>1</v>
      </c>
      <c r="Z34" s="114">
        <f>'PROJECT SELECTION'!$L$18*TOOLS!Y34</f>
        <v>0</v>
      </c>
      <c r="AA34" s="31"/>
      <c r="AB34" s="108">
        <f t="shared" ref="AB34:AB36" si="4">Z34+AA34</f>
        <v>0</v>
      </c>
      <c r="AC34" s="267"/>
    </row>
    <row r="35" spans="2:29" ht="13.15" thickBot="1">
      <c r="B35" s="260"/>
      <c r="C35" s="15" t="s">
        <v>41</v>
      </c>
      <c r="D35" s="92">
        <v>1</v>
      </c>
      <c r="E35" s="100">
        <f>'PROJECT SELECTION'!$C$18*TOOLS!D35</f>
        <v>0</v>
      </c>
      <c r="F35" s="24"/>
      <c r="G35" s="106">
        <f>E35+F35</f>
        <v>0</v>
      </c>
      <c r="H35" s="9"/>
      <c r="I35" s="260"/>
      <c r="J35" s="15" t="s">
        <v>32</v>
      </c>
      <c r="K35" s="92">
        <v>2</v>
      </c>
      <c r="L35" s="100">
        <f>'PROJECT SELECTION'!$F$18*TOOLS!K35</f>
        <v>0</v>
      </c>
      <c r="M35" s="24"/>
      <c r="N35" s="106">
        <f t="shared" ref="N35:N42" si="5">L35+M35</f>
        <v>0</v>
      </c>
      <c r="O35" s="255"/>
      <c r="P35" s="260"/>
      <c r="Q35" s="39"/>
      <c r="R35" s="39"/>
      <c r="S35" s="39"/>
      <c r="T35" s="39"/>
      <c r="U35" s="39"/>
      <c r="V35" s="256"/>
      <c r="W35" s="39"/>
      <c r="X35" s="19" t="s">
        <v>274</v>
      </c>
      <c r="Y35" s="89">
        <v>1</v>
      </c>
      <c r="Z35" s="114">
        <f>'PROJECT SELECTION'!$L$18*TOOLS!Y35</f>
        <v>0</v>
      </c>
      <c r="AA35" s="31"/>
      <c r="AB35" s="108">
        <f t="shared" si="4"/>
        <v>0</v>
      </c>
      <c r="AC35" s="267"/>
    </row>
    <row r="36" spans="2:29" ht="13.5" thickBot="1">
      <c r="B36" s="260"/>
      <c r="C36" s="14" t="s">
        <v>32</v>
      </c>
      <c r="D36" s="93">
        <v>3</v>
      </c>
      <c r="E36" s="100">
        <f>'PROJECT SELECTION'!$C$18*TOOLS!D36</f>
        <v>0</v>
      </c>
      <c r="F36" s="1"/>
      <c r="G36" s="106">
        <f t="shared" ref="G36:G45" si="6">E36+F36</f>
        <v>0</v>
      </c>
      <c r="H36" s="9"/>
      <c r="I36" s="260"/>
      <c r="J36" s="14" t="s">
        <v>33</v>
      </c>
      <c r="K36" s="93">
        <v>1</v>
      </c>
      <c r="L36" s="100">
        <f>'PROJECT SELECTION'!$F$18*TOOLS!K36</f>
        <v>0</v>
      </c>
      <c r="M36" s="1"/>
      <c r="N36" s="104">
        <f t="shared" si="5"/>
        <v>0</v>
      </c>
      <c r="O36" s="255"/>
      <c r="P36" s="260"/>
      <c r="Q36" s="506" t="s">
        <v>243</v>
      </c>
      <c r="R36" s="517"/>
      <c r="S36" s="517"/>
      <c r="T36" s="517"/>
      <c r="U36" s="507"/>
      <c r="V36" s="254"/>
      <c r="W36" s="39"/>
      <c r="X36" s="19" t="s">
        <v>260</v>
      </c>
      <c r="Y36" s="89">
        <v>1</v>
      </c>
      <c r="Z36" s="114">
        <f>'PROJECT SELECTION'!$L$18*TOOLS!Y36</f>
        <v>0</v>
      </c>
      <c r="AA36" s="31"/>
      <c r="AB36" s="108">
        <f t="shared" si="4"/>
        <v>0</v>
      </c>
      <c r="AC36" s="267"/>
    </row>
    <row r="37" spans="2:29" ht="26.65" thickBot="1">
      <c r="B37" s="260"/>
      <c r="C37" s="14" t="s">
        <v>33</v>
      </c>
      <c r="D37" s="93">
        <v>2</v>
      </c>
      <c r="E37" s="100">
        <f>'PROJECT SELECTION'!$C$18*TOOLS!D37</f>
        <v>0</v>
      </c>
      <c r="F37" s="1"/>
      <c r="G37" s="106">
        <f t="shared" si="6"/>
        <v>0</v>
      </c>
      <c r="H37" s="9"/>
      <c r="I37" s="260"/>
      <c r="J37" s="14" t="s">
        <v>34</v>
      </c>
      <c r="K37" s="96">
        <v>2</v>
      </c>
      <c r="L37" s="100">
        <f>'PROJECT SELECTION'!$F$18*TOOLS!K37</f>
        <v>0</v>
      </c>
      <c r="M37" s="1"/>
      <c r="N37" s="104">
        <f t="shared" si="5"/>
        <v>0</v>
      </c>
      <c r="O37" s="255"/>
      <c r="P37" s="260"/>
      <c r="Q37" s="6" t="s">
        <v>54</v>
      </c>
      <c r="R37" s="7" t="s">
        <v>6</v>
      </c>
      <c r="S37" s="7" t="s">
        <v>58</v>
      </c>
      <c r="T37" s="7" t="s">
        <v>233</v>
      </c>
      <c r="U37" s="8" t="s">
        <v>7</v>
      </c>
      <c r="V37" s="254"/>
      <c r="W37" s="39"/>
      <c r="X37" s="19" t="s">
        <v>32</v>
      </c>
      <c r="Y37" s="89">
        <v>3</v>
      </c>
      <c r="Z37" s="114">
        <f>'PROJECT SELECTION'!$L$18*TOOLS!Y37</f>
        <v>0</v>
      </c>
      <c r="AA37" s="31"/>
      <c r="AB37" s="108">
        <f t="shared" ref="AB37:AB44" si="7">Z37+AA37</f>
        <v>0</v>
      </c>
      <c r="AC37" s="267"/>
    </row>
    <row r="38" spans="2:29">
      <c r="B38" s="260"/>
      <c r="C38" s="14" t="s">
        <v>34</v>
      </c>
      <c r="D38" s="93">
        <v>3</v>
      </c>
      <c r="E38" s="100">
        <f>'PROJECT SELECTION'!$C$18*TOOLS!D38</f>
        <v>0</v>
      </c>
      <c r="F38" s="1"/>
      <c r="G38" s="106">
        <f t="shared" si="6"/>
        <v>0</v>
      </c>
      <c r="H38" s="9"/>
      <c r="I38" s="260"/>
      <c r="J38" s="14" t="s">
        <v>35</v>
      </c>
      <c r="K38" s="96">
        <v>1</v>
      </c>
      <c r="L38" s="100">
        <f>'PROJECT SELECTION'!$F$18*TOOLS!K38</f>
        <v>0</v>
      </c>
      <c r="M38" s="1"/>
      <c r="N38" s="104">
        <f t="shared" si="5"/>
        <v>0</v>
      </c>
      <c r="O38" s="255"/>
      <c r="P38" s="260"/>
      <c r="Q38" s="56" t="s">
        <v>31</v>
      </c>
      <c r="R38" s="113">
        <v>1</v>
      </c>
      <c r="S38" s="115">
        <f>'PROJECT SELECTION'!$I$18*TOOLS!R38</f>
        <v>0</v>
      </c>
      <c r="T38" s="54"/>
      <c r="U38" s="116">
        <f>S38+T38</f>
        <v>0</v>
      </c>
      <c r="V38" s="256"/>
      <c r="W38" s="39"/>
      <c r="X38" s="19" t="s">
        <v>33</v>
      </c>
      <c r="Y38" s="89">
        <v>3</v>
      </c>
      <c r="Z38" s="114">
        <f>'PROJECT SELECTION'!$L$18*TOOLS!Y38</f>
        <v>0</v>
      </c>
      <c r="AA38" s="31"/>
      <c r="AB38" s="108">
        <f t="shared" si="7"/>
        <v>0</v>
      </c>
      <c r="AC38" s="267"/>
    </row>
    <row r="39" spans="2:29">
      <c r="B39" s="260"/>
      <c r="C39" s="14" t="s">
        <v>35</v>
      </c>
      <c r="D39" s="93">
        <v>1</v>
      </c>
      <c r="E39" s="100">
        <f>'PROJECT SELECTION'!$C$18*TOOLS!D39</f>
        <v>0</v>
      </c>
      <c r="F39" s="1"/>
      <c r="G39" s="106">
        <f t="shared" si="6"/>
        <v>0</v>
      </c>
      <c r="H39" s="9"/>
      <c r="I39" s="260"/>
      <c r="J39" s="12" t="s">
        <v>36</v>
      </c>
      <c r="K39" s="93">
        <v>1</v>
      </c>
      <c r="L39" s="100">
        <f>'PROJECT SELECTION'!$F$18*TOOLS!K39</f>
        <v>0</v>
      </c>
      <c r="M39" s="1"/>
      <c r="N39" s="104">
        <f t="shared" si="5"/>
        <v>0</v>
      </c>
      <c r="O39" s="255"/>
      <c r="P39" s="260"/>
      <c r="Q39" s="19" t="s">
        <v>32</v>
      </c>
      <c r="R39" s="89">
        <v>6</v>
      </c>
      <c r="S39" s="114">
        <f>'PROJECT SELECTION'!$I$18*TOOLS!R39</f>
        <v>0</v>
      </c>
      <c r="T39" s="31"/>
      <c r="U39" s="108">
        <f t="shared" ref="U39:U51" si="8">S39+T39</f>
        <v>0</v>
      </c>
      <c r="V39" s="256"/>
      <c r="W39" s="39"/>
      <c r="X39" s="19" t="s">
        <v>34</v>
      </c>
      <c r="Y39" s="89">
        <v>3</v>
      </c>
      <c r="Z39" s="114">
        <f>'PROJECT SELECTION'!$L$18*TOOLS!Y39</f>
        <v>0</v>
      </c>
      <c r="AA39" s="31"/>
      <c r="AB39" s="108">
        <f t="shared" si="7"/>
        <v>0</v>
      </c>
      <c r="AC39" s="267"/>
    </row>
    <row r="40" spans="2:29">
      <c r="B40" s="260"/>
      <c r="C40" s="12" t="s">
        <v>36</v>
      </c>
      <c r="D40" s="93">
        <v>2</v>
      </c>
      <c r="E40" s="100">
        <f>'PROJECT SELECTION'!$C$18*TOOLS!D40</f>
        <v>0</v>
      </c>
      <c r="F40" s="1"/>
      <c r="G40" s="106">
        <f t="shared" si="6"/>
        <v>0</v>
      </c>
      <c r="H40" s="9"/>
      <c r="I40" s="260"/>
      <c r="J40" s="12" t="s">
        <v>37</v>
      </c>
      <c r="K40" s="93">
        <v>1</v>
      </c>
      <c r="L40" s="100">
        <f>'PROJECT SELECTION'!$F$18*TOOLS!K40</f>
        <v>0</v>
      </c>
      <c r="M40" s="1"/>
      <c r="N40" s="104">
        <f t="shared" si="5"/>
        <v>0</v>
      </c>
      <c r="O40" s="255"/>
      <c r="P40" s="260"/>
      <c r="Q40" s="19" t="s">
        <v>33</v>
      </c>
      <c r="R40" s="89">
        <v>4</v>
      </c>
      <c r="S40" s="114">
        <f>'PROJECT SELECTION'!$I$18*TOOLS!R40</f>
        <v>0</v>
      </c>
      <c r="T40" s="31"/>
      <c r="U40" s="108">
        <f t="shared" si="8"/>
        <v>0</v>
      </c>
      <c r="V40" s="256"/>
      <c r="W40" s="39"/>
      <c r="X40" s="19" t="s">
        <v>35</v>
      </c>
      <c r="Y40" s="89">
        <v>2</v>
      </c>
      <c r="Z40" s="114">
        <f>'PROJECT SELECTION'!$L$18*TOOLS!Y40</f>
        <v>0</v>
      </c>
      <c r="AA40" s="31"/>
      <c r="AB40" s="108">
        <f t="shared" si="7"/>
        <v>0</v>
      </c>
      <c r="AC40" s="267"/>
    </row>
    <row r="41" spans="2:29">
      <c r="B41" s="260"/>
      <c r="C41" s="12" t="s">
        <v>37</v>
      </c>
      <c r="D41" s="93">
        <v>2</v>
      </c>
      <c r="E41" s="100">
        <f>'PROJECT SELECTION'!$C$18*TOOLS!D41</f>
        <v>0</v>
      </c>
      <c r="F41" s="1"/>
      <c r="G41" s="106">
        <f t="shared" si="6"/>
        <v>0</v>
      </c>
      <c r="H41" s="9"/>
      <c r="I41" s="260"/>
      <c r="J41" s="12" t="s">
        <v>40</v>
      </c>
      <c r="K41" s="96">
        <v>2</v>
      </c>
      <c r="L41" s="100">
        <f>'PROJECT SELECTION'!$F$18*TOOLS!K41</f>
        <v>0</v>
      </c>
      <c r="M41" s="1"/>
      <c r="N41" s="104">
        <f t="shared" si="5"/>
        <v>0</v>
      </c>
      <c r="O41" s="255"/>
      <c r="P41" s="260"/>
      <c r="Q41" s="19" t="s">
        <v>34</v>
      </c>
      <c r="R41" s="89">
        <v>6</v>
      </c>
      <c r="S41" s="114">
        <f>'PROJECT SELECTION'!$I$18*TOOLS!R41</f>
        <v>0</v>
      </c>
      <c r="T41" s="31"/>
      <c r="U41" s="108">
        <f t="shared" si="8"/>
        <v>0</v>
      </c>
      <c r="V41" s="256"/>
      <c r="W41" s="39"/>
      <c r="X41" s="48" t="s">
        <v>36</v>
      </c>
      <c r="Y41" s="89">
        <v>2</v>
      </c>
      <c r="Z41" s="114">
        <f>'PROJECT SELECTION'!$L$18*TOOLS!Y41</f>
        <v>0</v>
      </c>
      <c r="AA41" s="31"/>
      <c r="AB41" s="108">
        <f t="shared" si="7"/>
        <v>0</v>
      </c>
      <c r="AC41" s="267"/>
    </row>
    <row r="42" spans="2:29">
      <c r="B42" s="260"/>
      <c r="C42" s="12" t="s">
        <v>27</v>
      </c>
      <c r="D42" s="93">
        <v>2</v>
      </c>
      <c r="E42" s="100">
        <f>'PROJECT SELECTION'!$C$18*TOOLS!D42</f>
        <v>0</v>
      </c>
      <c r="F42" s="1"/>
      <c r="G42" s="106">
        <f t="shared" si="6"/>
        <v>0</v>
      </c>
      <c r="H42" s="9"/>
      <c r="I42" s="260"/>
      <c r="J42" s="12" t="s">
        <v>57</v>
      </c>
      <c r="K42" s="96">
        <v>2</v>
      </c>
      <c r="L42" s="100">
        <f>'PROJECT SELECTION'!$F$18*TOOLS!K42</f>
        <v>0</v>
      </c>
      <c r="M42" s="1"/>
      <c r="N42" s="104">
        <f t="shared" si="5"/>
        <v>0</v>
      </c>
      <c r="O42" s="255"/>
      <c r="P42" s="260"/>
      <c r="Q42" s="19" t="s">
        <v>49</v>
      </c>
      <c r="R42" s="89">
        <v>1</v>
      </c>
      <c r="S42" s="114">
        <f>'PROJECT SELECTION'!$I$18*TOOLS!R42</f>
        <v>0</v>
      </c>
      <c r="T42" s="31"/>
      <c r="U42" s="108">
        <f t="shared" si="8"/>
        <v>0</v>
      </c>
      <c r="V42" s="256"/>
      <c r="W42" s="39"/>
      <c r="X42" s="21" t="s">
        <v>37</v>
      </c>
      <c r="Y42" s="89">
        <v>2</v>
      </c>
      <c r="Z42" s="114">
        <f>'PROJECT SELECTION'!$L$18*TOOLS!Y42</f>
        <v>0</v>
      </c>
      <c r="AA42" s="31"/>
      <c r="AB42" s="108">
        <f t="shared" si="7"/>
        <v>0</v>
      </c>
      <c r="AC42" s="267"/>
    </row>
    <row r="43" spans="2:29" ht="14.65" customHeight="1" thickBot="1">
      <c r="B43" s="260"/>
      <c r="C43" s="12" t="s">
        <v>39</v>
      </c>
      <c r="D43" s="89">
        <v>1</v>
      </c>
      <c r="E43" s="100">
        <f>'PROJECT SELECTION'!$C$18*TOOLS!D43</f>
        <v>0</v>
      </c>
      <c r="F43" s="1"/>
      <c r="G43" s="106">
        <f t="shared" si="6"/>
        <v>0</v>
      </c>
      <c r="H43" s="9"/>
      <c r="I43" s="260"/>
      <c r="J43" s="39"/>
      <c r="K43" s="39"/>
      <c r="L43" s="39"/>
      <c r="M43" s="39"/>
      <c r="N43" s="39"/>
      <c r="O43" s="256"/>
      <c r="P43" s="260"/>
      <c r="Q43" s="19" t="s">
        <v>35</v>
      </c>
      <c r="R43" s="89">
        <v>2</v>
      </c>
      <c r="S43" s="114">
        <f>'PROJECT SELECTION'!$I$18*TOOLS!R43</f>
        <v>0</v>
      </c>
      <c r="T43" s="31"/>
      <c r="U43" s="108">
        <f t="shared" si="8"/>
        <v>0</v>
      </c>
      <c r="V43" s="256"/>
      <c r="W43" s="39"/>
      <c r="X43" s="21" t="s">
        <v>275</v>
      </c>
      <c r="Y43" s="89">
        <v>2</v>
      </c>
      <c r="Z43" s="114">
        <f>'PROJECT SELECTION'!$L$18*TOOLS!Y43</f>
        <v>0</v>
      </c>
      <c r="AA43" s="22"/>
      <c r="AB43" s="108">
        <f t="shared" si="7"/>
        <v>0</v>
      </c>
      <c r="AC43" s="267"/>
    </row>
    <row r="44" spans="2:29" ht="13.5" thickBot="1">
      <c r="B44" s="260"/>
      <c r="C44" s="12" t="s">
        <v>48</v>
      </c>
      <c r="D44" s="89">
        <v>1</v>
      </c>
      <c r="E44" s="100">
        <f>'PROJECT SELECTION'!$C$18*TOOLS!D44</f>
        <v>0</v>
      </c>
      <c r="F44" s="1"/>
      <c r="G44" s="106">
        <f t="shared" si="6"/>
        <v>0</v>
      </c>
      <c r="H44" s="9"/>
      <c r="I44" s="260"/>
      <c r="J44" s="506" t="s">
        <v>195</v>
      </c>
      <c r="K44" s="517"/>
      <c r="L44" s="517"/>
      <c r="M44" s="517"/>
      <c r="N44" s="507"/>
      <c r="O44" s="254"/>
      <c r="P44" s="260"/>
      <c r="Q44" s="21" t="s">
        <v>36</v>
      </c>
      <c r="R44" s="89">
        <v>4</v>
      </c>
      <c r="S44" s="114">
        <f>'PROJECT SELECTION'!$I$18*TOOLS!R44</f>
        <v>0</v>
      </c>
      <c r="T44" s="31"/>
      <c r="U44" s="108">
        <f t="shared" si="8"/>
        <v>0</v>
      </c>
      <c r="V44" s="256"/>
      <c r="W44" s="39"/>
      <c r="X44" s="21" t="s">
        <v>38</v>
      </c>
      <c r="Y44" s="89">
        <v>2</v>
      </c>
      <c r="Z44" s="114">
        <f>'PROJECT SELECTION'!$L$18*TOOLS!Y44</f>
        <v>0</v>
      </c>
      <c r="AA44" s="22"/>
      <c r="AB44" s="108">
        <f t="shared" si="7"/>
        <v>0</v>
      </c>
      <c r="AC44" s="267"/>
    </row>
    <row r="45" spans="2:29" ht="26.65" thickBot="1">
      <c r="B45" s="260"/>
      <c r="C45" s="21" t="s">
        <v>57</v>
      </c>
      <c r="D45" s="89">
        <v>2</v>
      </c>
      <c r="E45" s="98">
        <f>'PROJECT SELECTION'!$C$18*TOOLS!D45</f>
        <v>0</v>
      </c>
      <c r="F45" s="1"/>
      <c r="G45" s="104">
        <f t="shared" si="6"/>
        <v>0</v>
      </c>
      <c r="H45" s="9"/>
      <c r="I45" s="260"/>
      <c r="J45" s="6" t="s">
        <v>54</v>
      </c>
      <c r="K45" s="7" t="s">
        <v>6</v>
      </c>
      <c r="L45" s="7" t="s">
        <v>58</v>
      </c>
      <c r="M45" s="2" t="s">
        <v>233</v>
      </c>
      <c r="N45" s="148" t="s">
        <v>7</v>
      </c>
      <c r="O45" s="272"/>
      <c r="P45" s="260"/>
      <c r="Q45" s="21" t="s">
        <v>37</v>
      </c>
      <c r="R45" s="89">
        <v>4</v>
      </c>
      <c r="S45" s="114">
        <f>'PROJECT SELECTION'!$I$18*TOOLS!R45</f>
        <v>0</v>
      </c>
      <c r="T45" s="22"/>
      <c r="U45" s="108">
        <f t="shared" si="8"/>
        <v>0</v>
      </c>
      <c r="V45" s="256"/>
      <c r="W45" s="39"/>
      <c r="X45" s="172"/>
      <c r="Y45" s="173"/>
      <c r="Z45" s="173"/>
      <c r="AA45" s="173"/>
      <c r="AB45" s="173"/>
      <c r="AC45" s="267"/>
    </row>
    <row r="46" spans="2:29" ht="13.5" thickBot="1">
      <c r="B46" s="260"/>
      <c r="C46" s="39"/>
      <c r="D46" s="39"/>
      <c r="E46" s="39"/>
      <c r="F46" s="39"/>
      <c r="G46" s="42"/>
      <c r="H46" s="42"/>
      <c r="I46" s="260"/>
      <c r="J46" s="149" t="s">
        <v>41</v>
      </c>
      <c r="K46" s="94">
        <v>1</v>
      </c>
      <c r="L46" s="97">
        <f>'PROJECT SELECTION'!$F$19*TOOLS!K46</f>
        <v>0</v>
      </c>
      <c r="M46" s="30"/>
      <c r="N46" s="103">
        <f>L46+M46</f>
        <v>0</v>
      </c>
      <c r="O46" s="255"/>
      <c r="P46" s="260"/>
      <c r="Q46" s="21" t="s">
        <v>45</v>
      </c>
      <c r="R46" s="89">
        <v>4</v>
      </c>
      <c r="S46" s="114">
        <f>'PROJECT SELECTION'!$I$18*TOOLS!R46</f>
        <v>0</v>
      </c>
      <c r="T46" s="22"/>
      <c r="U46" s="108">
        <f t="shared" si="8"/>
        <v>0</v>
      </c>
      <c r="V46" s="256"/>
      <c r="W46" s="39"/>
      <c r="X46" s="522" t="s">
        <v>302</v>
      </c>
      <c r="Y46" s="523"/>
      <c r="Z46" s="523"/>
      <c r="AA46" s="523"/>
      <c r="AB46" s="524"/>
      <c r="AC46" s="267"/>
    </row>
    <row r="47" spans="2:29" ht="13.5" thickBot="1">
      <c r="B47" s="260"/>
      <c r="C47" s="506" t="s">
        <v>604</v>
      </c>
      <c r="D47" s="517"/>
      <c r="E47" s="517"/>
      <c r="F47" s="517"/>
      <c r="G47" s="507"/>
      <c r="H47" s="299"/>
      <c r="I47" s="260"/>
      <c r="J47" s="14" t="s">
        <v>32</v>
      </c>
      <c r="K47" s="93">
        <v>3</v>
      </c>
      <c r="L47" s="98">
        <f>'PROJECT SELECTION'!$F$19*TOOLS!K47</f>
        <v>0</v>
      </c>
      <c r="M47" s="1"/>
      <c r="N47" s="104">
        <f t="shared" ref="N47:N52" si="9">L47+M47</f>
        <v>0</v>
      </c>
      <c r="O47" s="255"/>
      <c r="P47" s="274"/>
      <c r="Q47" s="21" t="s">
        <v>46</v>
      </c>
      <c r="R47" s="89">
        <v>2</v>
      </c>
      <c r="S47" s="114">
        <f>'PROJECT SELECTION'!$I$18*TOOLS!R47</f>
        <v>0</v>
      </c>
      <c r="T47" s="22"/>
      <c r="U47" s="108">
        <f t="shared" si="8"/>
        <v>0</v>
      </c>
      <c r="V47" s="256"/>
      <c r="W47" s="39"/>
      <c r="X47" s="6" t="s">
        <v>54</v>
      </c>
      <c r="Y47" s="7" t="s">
        <v>6</v>
      </c>
      <c r="Z47" s="41" t="s">
        <v>58</v>
      </c>
      <c r="AA47" s="2" t="s">
        <v>233</v>
      </c>
      <c r="AB47" s="8" t="s">
        <v>7</v>
      </c>
      <c r="AC47" s="267"/>
    </row>
    <row r="48" spans="2:29" ht="26.65" thickBot="1">
      <c r="B48" s="260"/>
      <c r="C48" s="4" t="s">
        <v>54</v>
      </c>
      <c r="D48" s="2" t="s">
        <v>6</v>
      </c>
      <c r="E48" s="2" t="s">
        <v>58</v>
      </c>
      <c r="F48" s="2" t="s">
        <v>233</v>
      </c>
      <c r="G48" s="36" t="s">
        <v>7</v>
      </c>
      <c r="H48" s="263"/>
      <c r="I48" s="260"/>
      <c r="J48" s="14" t="s">
        <v>33</v>
      </c>
      <c r="K48" s="93">
        <v>2</v>
      </c>
      <c r="L48" s="98">
        <f>'PROJECT SELECTION'!$F$19*TOOLS!K48</f>
        <v>0</v>
      </c>
      <c r="M48" s="1"/>
      <c r="N48" s="104">
        <f t="shared" si="9"/>
        <v>0</v>
      </c>
      <c r="O48" s="255"/>
      <c r="P48" s="260"/>
      <c r="Q48" s="21" t="s">
        <v>40</v>
      </c>
      <c r="R48" s="89">
        <v>2</v>
      </c>
      <c r="S48" s="114">
        <f>'PROJECT SELECTION'!$I$18*TOOLS!R48</f>
        <v>0</v>
      </c>
      <c r="T48" s="22"/>
      <c r="U48" s="108">
        <f t="shared" si="8"/>
        <v>0</v>
      </c>
      <c r="V48" s="256"/>
      <c r="W48" s="39"/>
      <c r="X48" s="56" t="s">
        <v>31</v>
      </c>
      <c r="Y48" s="113">
        <v>1</v>
      </c>
      <c r="Z48" s="115">
        <f>'PROJECT SELECTION'!$L$19*TOOLS!Y48</f>
        <v>0</v>
      </c>
      <c r="AA48" s="54"/>
      <c r="AB48" s="116">
        <f>Z48+AA48</f>
        <v>0</v>
      </c>
      <c r="AC48" s="267"/>
    </row>
    <row r="49" spans="2:29">
      <c r="B49" s="260"/>
      <c r="C49" s="15" t="s">
        <v>41</v>
      </c>
      <c r="D49" s="92">
        <v>1</v>
      </c>
      <c r="E49" s="100">
        <f>'PROJECT SELECTION'!$C$19*TOOLS!D49</f>
        <v>0</v>
      </c>
      <c r="F49" s="24"/>
      <c r="G49" s="106">
        <f>E49+F49</f>
        <v>0</v>
      </c>
      <c r="H49" s="9"/>
      <c r="I49" s="260"/>
      <c r="J49" s="14" t="s">
        <v>34</v>
      </c>
      <c r="K49" s="93">
        <v>4</v>
      </c>
      <c r="L49" s="98">
        <f>'PROJECT SELECTION'!$F$19*TOOLS!K49</f>
        <v>0</v>
      </c>
      <c r="M49" s="1"/>
      <c r="N49" s="104">
        <f t="shared" si="9"/>
        <v>0</v>
      </c>
      <c r="O49" s="255"/>
      <c r="P49" s="260"/>
      <c r="Q49" s="21" t="s">
        <v>39</v>
      </c>
      <c r="R49" s="89">
        <v>2</v>
      </c>
      <c r="S49" s="114">
        <f>'PROJECT SELECTION'!$I$18*TOOLS!R49</f>
        <v>0</v>
      </c>
      <c r="T49" s="22"/>
      <c r="U49" s="108">
        <f t="shared" si="8"/>
        <v>0</v>
      </c>
      <c r="V49" s="256"/>
      <c r="W49" s="39"/>
      <c r="X49" s="19" t="s">
        <v>32</v>
      </c>
      <c r="Y49" s="89">
        <v>2</v>
      </c>
      <c r="Z49" s="114">
        <f>'PROJECT SELECTION'!$L$19*TOOLS!Y49</f>
        <v>0</v>
      </c>
      <c r="AA49" s="31"/>
      <c r="AB49" s="108">
        <f t="shared" ref="AB49:AB58" si="10">Z49+AA49</f>
        <v>0</v>
      </c>
      <c r="AC49" s="267"/>
    </row>
    <row r="50" spans="2:29">
      <c r="B50" s="260"/>
      <c r="C50" s="14" t="s">
        <v>32</v>
      </c>
      <c r="D50" s="93">
        <v>3</v>
      </c>
      <c r="E50" s="98">
        <f>'PROJECT SELECTION'!$C$19*TOOLS!D50</f>
        <v>0</v>
      </c>
      <c r="F50" s="1"/>
      <c r="G50" s="106">
        <f t="shared" ref="G50:G58" si="11">E50+F50</f>
        <v>0</v>
      </c>
      <c r="H50" s="9"/>
      <c r="I50" s="260"/>
      <c r="J50" s="14" t="s">
        <v>35</v>
      </c>
      <c r="K50" s="93">
        <v>1</v>
      </c>
      <c r="L50" s="98">
        <f>'PROJECT SELECTION'!$F$19*TOOLS!K50</f>
        <v>0</v>
      </c>
      <c r="M50" s="1"/>
      <c r="N50" s="104">
        <f t="shared" si="9"/>
        <v>0</v>
      </c>
      <c r="O50" s="255"/>
      <c r="P50" s="260"/>
      <c r="Q50" s="21" t="s">
        <v>47</v>
      </c>
      <c r="R50" s="89">
        <v>4</v>
      </c>
      <c r="S50" s="114">
        <f>'PROJECT SELECTION'!$I$18*TOOLS!R50</f>
        <v>0</v>
      </c>
      <c r="T50" s="22"/>
      <c r="U50" s="108">
        <f t="shared" si="8"/>
        <v>0</v>
      </c>
      <c r="V50" s="256"/>
      <c r="W50" s="39"/>
      <c r="X50" s="19" t="s">
        <v>33</v>
      </c>
      <c r="Y50" s="89">
        <v>2</v>
      </c>
      <c r="Z50" s="114">
        <f>'PROJECT SELECTION'!$L$19*TOOLS!Y50</f>
        <v>0</v>
      </c>
      <c r="AA50" s="31"/>
      <c r="AB50" s="108">
        <f t="shared" si="10"/>
        <v>0</v>
      </c>
      <c r="AC50" s="267"/>
    </row>
    <row r="51" spans="2:29">
      <c r="B51" s="260"/>
      <c r="C51" s="14" t="s">
        <v>33</v>
      </c>
      <c r="D51" s="93">
        <v>2</v>
      </c>
      <c r="E51" s="98">
        <f>'PROJECT SELECTION'!$C$19*TOOLS!D51</f>
        <v>0</v>
      </c>
      <c r="F51" s="1"/>
      <c r="G51" s="106">
        <f t="shared" si="11"/>
        <v>0</v>
      </c>
      <c r="H51" s="9"/>
      <c r="I51" s="260"/>
      <c r="J51" s="12" t="s">
        <v>36</v>
      </c>
      <c r="K51" s="93">
        <v>2</v>
      </c>
      <c r="L51" s="98">
        <f>'PROJECT SELECTION'!$F$19*TOOLS!K51</f>
        <v>0</v>
      </c>
      <c r="M51" s="1"/>
      <c r="N51" s="104">
        <f t="shared" si="9"/>
        <v>0</v>
      </c>
      <c r="O51" s="255"/>
      <c r="P51" s="260"/>
      <c r="Q51" s="21" t="s">
        <v>57</v>
      </c>
      <c r="R51" s="89">
        <v>3</v>
      </c>
      <c r="S51" s="114">
        <f>'PROJECT SELECTION'!$I$18*TOOLS!R51</f>
        <v>0</v>
      </c>
      <c r="T51" s="22"/>
      <c r="U51" s="108">
        <f t="shared" si="8"/>
        <v>0</v>
      </c>
      <c r="V51" s="256"/>
      <c r="W51" s="39"/>
      <c r="X51" s="19" t="s">
        <v>34</v>
      </c>
      <c r="Y51" s="89">
        <v>20</v>
      </c>
      <c r="Z51" s="114">
        <f>'PROJECT SELECTION'!$L$19*TOOLS!Y51</f>
        <v>0</v>
      </c>
      <c r="AA51" s="31"/>
      <c r="AB51" s="108">
        <f t="shared" si="10"/>
        <v>0</v>
      </c>
      <c r="AC51" s="267"/>
    </row>
    <row r="52" spans="2:29" ht="13.15" thickBot="1">
      <c r="B52" s="260"/>
      <c r="C52" s="14" t="s">
        <v>34</v>
      </c>
      <c r="D52" s="93">
        <v>3</v>
      </c>
      <c r="E52" s="98">
        <f>'PROJECT SELECTION'!$C$19*TOOLS!D52</f>
        <v>0</v>
      </c>
      <c r="F52" s="1"/>
      <c r="G52" s="106">
        <f t="shared" si="11"/>
        <v>0</v>
      </c>
      <c r="H52" s="9"/>
      <c r="I52" s="260"/>
      <c r="J52" s="12" t="s">
        <v>37</v>
      </c>
      <c r="K52" s="93">
        <v>2</v>
      </c>
      <c r="L52" s="98">
        <f>'PROJECT SELECTION'!$F$19*TOOLS!K52</f>
        <v>0</v>
      </c>
      <c r="M52" s="1"/>
      <c r="N52" s="104">
        <f t="shared" si="9"/>
        <v>0</v>
      </c>
      <c r="O52" s="255"/>
      <c r="P52" s="260"/>
      <c r="Q52" s="39"/>
      <c r="R52" s="39"/>
      <c r="S52" s="39"/>
      <c r="T52" s="39"/>
      <c r="U52" s="39"/>
      <c r="V52" s="256"/>
      <c r="W52" s="39"/>
      <c r="X52" s="19" t="s">
        <v>35</v>
      </c>
      <c r="Y52" s="89">
        <v>1</v>
      </c>
      <c r="Z52" s="114">
        <f>'PROJECT SELECTION'!$L$19*TOOLS!Y52</f>
        <v>0</v>
      </c>
      <c r="AA52" s="31"/>
      <c r="AB52" s="108">
        <f t="shared" si="10"/>
        <v>0</v>
      </c>
      <c r="AC52" s="267"/>
    </row>
    <row r="53" spans="2:29" ht="13.5" thickBot="1">
      <c r="B53" s="260"/>
      <c r="C53" s="14" t="s">
        <v>35</v>
      </c>
      <c r="D53" s="93">
        <v>1</v>
      </c>
      <c r="E53" s="98">
        <f>'PROJECT SELECTION'!$C$19*TOOLS!D53</f>
        <v>0</v>
      </c>
      <c r="F53" s="1"/>
      <c r="G53" s="106">
        <f t="shared" si="11"/>
        <v>0</v>
      </c>
      <c r="H53" s="9"/>
      <c r="I53" s="260"/>
      <c r="J53" s="39"/>
      <c r="K53" s="39"/>
      <c r="L53" s="39"/>
      <c r="M53" s="39"/>
      <c r="N53" s="39"/>
      <c r="O53" s="256"/>
      <c r="P53" s="260"/>
      <c r="Q53" s="506" t="s">
        <v>248</v>
      </c>
      <c r="R53" s="517"/>
      <c r="S53" s="517"/>
      <c r="T53" s="517"/>
      <c r="U53" s="507"/>
      <c r="V53" s="254"/>
      <c r="W53" s="39"/>
      <c r="X53" s="48" t="s">
        <v>36</v>
      </c>
      <c r="Y53" s="89">
        <v>1</v>
      </c>
      <c r="Z53" s="114">
        <f>'PROJECT SELECTION'!$L$19*TOOLS!Y53</f>
        <v>0</v>
      </c>
      <c r="AA53" s="31"/>
      <c r="AB53" s="108">
        <f t="shared" si="10"/>
        <v>0</v>
      </c>
      <c r="AC53" s="267"/>
    </row>
    <row r="54" spans="2:29" ht="26.65" thickBot="1">
      <c r="B54" s="260"/>
      <c r="C54" s="12" t="s">
        <v>36</v>
      </c>
      <c r="D54" s="93">
        <v>2</v>
      </c>
      <c r="E54" s="98">
        <f>'PROJECT SELECTION'!$C$19*TOOLS!D54</f>
        <v>0</v>
      </c>
      <c r="F54" s="1"/>
      <c r="G54" s="106">
        <f t="shared" si="11"/>
        <v>0</v>
      </c>
      <c r="H54" s="9"/>
      <c r="I54" s="260"/>
      <c r="J54" s="504" t="s">
        <v>289</v>
      </c>
      <c r="K54" s="518"/>
      <c r="L54" s="518"/>
      <c r="M54" s="518"/>
      <c r="N54" s="505"/>
      <c r="O54" s="254"/>
      <c r="P54" s="260"/>
      <c r="Q54" s="6" t="s">
        <v>54</v>
      </c>
      <c r="R54" s="7" t="s">
        <v>6</v>
      </c>
      <c r="S54" s="7" t="s">
        <v>58</v>
      </c>
      <c r="T54" s="7" t="s">
        <v>233</v>
      </c>
      <c r="U54" s="8" t="s">
        <v>7</v>
      </c>
      <c r="V54" s="254"/>
      <c r="W54" s="39"/>
      <c r="X54" s="21" t="s">
        <v>37</v>
      </c>
      <c r="Y54" s="89">
        <v>1</v>
      </c>
      <c r="Z54" s="114">
        <f>'PROJECT SELECTION'!$L$19*TOOLS!Y54</f>
        <v>0</v>
      </c>
      <c r="AA54" s="31"/>
      <c r="AB54" s="108">
        <f t="shared" si="10"/>
        <v>0</v>
      </c>
      <c r="AC54" s="267"/>
    </row>
    <row r="55" spans="2:29" ht="26.25">
      <c r="B55" s="260"/>
      <c r="C55" s="12" t="s">
        <v>37</v>
      </c>
      <c r="D55" s="93">
        <v>2</v>
      </c>
      <c r="E55" s="98">
        <f>'PROJECT SELECTION'!$C$19*TOOLS!D55</f>
        <v>0</v>
      </c>
      <c r="F55" s="1"/>
      <c r="G55" s="106">
        <f t="shared" si="11"/>
        <v>0</v>
      </c>
      <c r="H55" s="9"/>
      <c r="I55" s="260"/>
      <c r="J55" s="185" t="s">
        <v>54</v>
      </c>
      <c r="K55" s="184" t="s">
        <v>6</v>
      </c>
      <c r="L55" s="184" t="s">
        <v>58</v>
      </c>
      <c r="M55" s="184" t="s">
        <v>233</v>
      </c>
      <c r="N55" s="208" t="s">
        <v>7</v>
      </c>
      <c r="O55" s="272"/>
      <c r="P55" s="260"/>
      <c r="Q55" s="56" t="s">
        <v>31</v>
      </c>
      <c r="R55" s="113">
        <v>1</v>
      </c>
      <c r="S55" s="115">
        <f>'PROJECT SELECTION'!$I$19*TOOLS!R55</f>
        <v>0</v>
      </c>
      <c r="T55" s="54"/>
      <c r="U55" s="116">
        <f>S55+T55</f>
        <v>0</v>
      </c>
      <c r="V55" s="256"/>
      <c r="W55" s="39"/>
      <c r="X55" s="21" t="s">
        <v>57</v>
      </c>
      <c r="Y55" s="89">
        <v>2</v>
      </c>
      <c r="Z55" s="114">
        <f>'PROJECT SELECTION'!$L$19*TOOLS!Y55</f>
        <v>0</v>
      </c>
      <c r="AA55" s="22"/>
      <c r="AB55" s="108">
        <f t="shared" si="10"/>
        <v>0</v>
      </c>
      <c r="AC55" s="267"/>
    </row>
    <row r="56" spans="2:29">
      <c r="B56" s="260"/>
      <c r="C56" s="12" t="s">
        <v>27</v>
      </c>
      <c r="D56" s="93">
        <v>2</v>
      </c>
      <c r="E56" s="98">
        <f>'PROJECT SELECTION'!$C$19*TOOLS!D56</f>
        <v>0</v>
      </c>
      <c r="F56" s="1"/>
      <c r="G56" s="106">
        <f t="shared" si="11"/>
        <v>0</v>
      </c>
      <c r="H56" s="9"/>
      <c r="I56" s="260"/>
      <c r="J56" s="12" t="s">
        <v>350</v>
      </c>
      <c r="K56" s="93">
        <v>1</v>
      </c>
      <c r="L56" s="98">
        <f>'PROJECT SELECTION'!$F$20*TOOLS!K56</f>
        <v>0</v>
      </c>
      <c r="M56" s="1"/>
      <c r="N56" s="104">
        <f>L56+M56</f>
        <v>0</v>
      </c>
      <c r="O56" s="255"/>
      <c r="P56" s="260"/>
      <c r="Q56" s="19" t="s">
        <v>259</v>
      </c>
      <c r="R56" s="89">
        <v>1</v>
      </c>
      <c r="S56" s="114">
        <f>'PROJECT SELECTION'!$I$19*TOOLS!R56</f>
        <v>0</v>
      </c>
      <c r="T56" s="31"/>
      <c r="U56" s="108">
        <f t="shared" ref="U56:U57" si="12">S56+T56</f>
        <v>0</v>
      </c>
      <c r="V56" s="256"/>
      <c r="W56" s="39"/>
      <c r="X56" s="21" t="s">
        <v>303</v>
      </c>
      <c r="Y56" s="89">
        <v>1</v>
      </c>
      <c r="Z56" s="114">
        <f>'PROJECT SELECTION'!$L$19*TOOLS!Y56</f>
        <v>0</v>
      </c>
      <c r="AA56" s="22"/>
      <c r="AB56" s="108">
        <f t="shared" si="10"/>
        <v>0</v>
      </c>
      <c r="AC56" s="267"/>
    </row>
    <row r="57" spans="2:29">
      <c r="B57" s="260"/>
      <c r="C57" s="12" t="s">
        <v>39</v>
      </c>
      <c r="D57" s="89">
        <v>1</v>
      </c>
      <c r="E57" s="98">
        <f>'PROJECT SELECTION'!$C$19*TOOLS!D57</f>
        <v>0</v>
      </c>
      <c r="F57" s="1"/>
      <c r="G57" s="106">
        <f t="shared" si="11"/>
        <v>0</v>
      </c>
      <c r="H57" s="9"/>
      <c r="I57" s="260"/>
      <c r="J57" s="12" t="s">
        <v>351</v>
      </c>
      <c r="K57" s="93">
        <v>2</v>
      </c>
      <c r="L57" s="98">
        <f>'PROJECT SELECTION'!$F$20*TOOLS!K57</f>
        <v>0</v>
      </c>
      <c r="M57" s="1"/>
      <c r="N57" s="104">
        <f t="shared" ref="N57:N59" si="13">L57+M57</f>
        <v>0</v>
      </c>
      <c r="O57" s="255"/>
      <c r="P57" s="260"/>
      <c r="Q57" s="19" t="s">
        <v>260</v>
      </c>
      <c r="R57" s="89">
        <v>1</v>
      </c>
      <c r="S57" s="114">
        <f>'PROJECT SELECTION'!$I$19*TOOLS!R57</f>
        <v>0</v>
      </c>
      <c r="T57" s="31"/>
      <c r="U57" s="108">
        <f t="shared" si="12"/>
        <v>0</v>
      </c>
      <c r="V57" s="256"/>
      <c r="W57" s="39"/>
      <c r="X57" s="21" t="s">
        <v>40</v>
      </c>
      <c r="Y57" s="89">
        <v>4</v>
      </c>
      <c r="Z57" s="114">
        <f>'PROJECT SELECTION'!$L$19*TOOLS!Y57</f>
        <v>0</v>
      </c>
      <c r="AA57" s="22"/>
      <c r="AB57" s="108">
        <f t="shared" si="10"/>
        <v>0</v>
      </c>
      <c r="AC57" s="267"/>
    </row>
    <row r="58" spans="2:29">
      <c r="B58" s="260"/>
      <c r="C58" s="12" t="s">
        <v>48</v>
      </c>
      <c r="D58" s="89">
        <v>1</v>
      </c>
      <c r="E58" s="98">
        <f>'PROJECT SELECTION'!$C$19*TOOLS!D58</f>
        <v>0</v>
      </c>
      <c r="F58" s="1"/>
      <c r="G58" s="106">
        <f t="shared" si="11"/>
        <v>0</v>
      </c>
      <c r="H58" s="9"/>
      <c r="I58" s="260"/>
      <c r="J58" s="12" t="s">
        <v>88</v>
      </c>
      <c r="K58" s="93">
        <v>3</v>
      </c>
      <c r="L58" s="98">
        <f>'PROJECT SELECTION'!$F$20*TOOLS!K58</f>
        <v>0</v>
      </c>
      <c r="M58" s="1"/>
      <c r="N58" s="104">
        <f t="shared" si="13"/>
        <v>0</v>
      </c>
      <c r="O58" s="255"/>
      <c r="P58" s="260"/>
      <c r="Q58" s="19" t="s">
        <v>32</v>
      </c>
      <c r="R58" s="89">
        <v>12</v>
      </c>
      <c r="S58" s="114">
        <f>'PROJECT SELECTION'!$I$19*TOOLS!R58</f>
        <v>0</v>
      </c>
      <c r="T58" s="31"/>
      <c r="U58" s="108">
        <f t="shared" ref="U58:U70" si="14">S58+T58</f>
        <v>0</v>
      </c>
      <c r="V58" s="256"/>
      <c r="W58" s="39"/>
      <c r="X58" s="21" t="s">
        <v>49</v>
      </c>
      <c r="Y58" s="182">
        <v>1</v>
      </c>
      <c r="Z58" s="130">
        <f>'PROJECT SELECTION'!$L$19*TOOLS!Y58</f>
        <v>0</v>
      </c>
      <c r="AA58" s="131"/>
      <c r="AB58" s="132">
        <f t="shared" si="10"/>
        <v>0</v>
      </c>
      <c r="AC58" s="267"/>
    </row>
    <row r="59" spans="2:29" ht="13.15" thickBot="1">
      <c r="B59" s="260"/>
      <c r="C59" s="21" t="s">
        <v>57</v>
      </c>
      <c r="D59" s="89">
        <v>2</v>
      </c>
      <c r="E59" s="98">
        <f>'PROJECT SELECTION'!$C$19*TOOLS!D59</f>
        <v>0</v>
      </c>
      <c r="F59" s="1"/>
      <c r="G59" s="104">
        <f>E59+F59</f>
        <v>0</v>
      </c>
      <c r="H59" s="9"/>
      <c r="I59" s="260"/>
      <c r="J59" s="13" t="s">
        <v>352</v>
      </c>
      <c r="K59" s="95">
        <v>2</v>
      </c>
      <c r="L59" s="99">
        <f>'PROJECT SELECTION'!$F$20*TOOLS!K59</f>
        <v>0</v>
      </c>
      <c r="M59" s="10"/>
      <c r="N59" s="105">
        <f t="shared" si="13"/>
        <v>0</v>
      </c>
      <c r="O59" s="255"/>
      <c r="P59" s="260"/>
      <c r="Q59" s="19" t="s">
        <v>33</v>
      </c>
      <c r="R59" s="89">
        <v>5</v>
      </c>
      <c r="S59" s="114">
        <f>'PROJECT SELECTION'!$I$19*TOOLS!R59</f>
        <v>0</v>
      </c>
      <c r="T59" s="31"/>
      <c r="U59" s="108">
        <f t="shared" si="14"/>
        <v>0</v>
      </c>
      <c r="V59" s="256"/>
      <c r="W59" s="39"/>
      <c r="X59" s="21" t="s">
        <v>304</v>
      </c>
      <c r="Y59" s="182">
        <v>1</v>
      </c>
      <c r="Z59" s="130">
        <f>'PROJECT SELECTION'!$L$19*TOOLS!Y59</f>
        <v>0</v>
      </c>
      <c r="AA59" s="131"/>
      <c r="AB59" s="132">
        <f t="shared" ref="AB59" si="15">Z59+AA59</f>
        <v>0</v>
      </c>
      <c r="AC59" s="267"/>
    </row>
    <row r="60" spans="2:29" ht="13.15" thickBot="1">
      <c r="B60" s="260"/>
      <c r="C60" s="39"/>
      <c r="D60" s="39"/>
      <c r="E60" s="39"/>
      <c r="F60" s="39"/>
      <c r="G60" s="39"/>
      <c r="H60" s="42"/>
      <c r="I60" s="260"/>
      <c r="J60" s="39"/>
      <c r="K60" s="39"/>
      <c r="L60" s="39"/>
      <c r="M60" s="39"/>
      <c r="N60" s="39"/>
      <c r="O60" s="256"/>
      <c r="P60" s="260"/>
      <c r="Q60" s="19" t="s">
        <v>34</v>
      </c>
      <c r="R60" s="89">
        <v>10</v>
      </c>
      <c r="S60" s="114">
        <f>'PROJECT SELECTION'!$I$19*TOOLS!R60</f>
        <v>0</v>
      </c>
      <c r="T60" s="31"/>
      <c r="U60" s="108">
        <f t="shared" si="14"/>
        <v>0</v>
      </c>
      <c r="V60" s="256"/>
      <c r="W60" s="39"/>
      <c r="X60" s="39"/>
      <c r="Y60" s="39"/>
      <c r="Z60" s="39"/>
      <c r="AA60" s="39"/>
      <c r="AB60" s="39"/>
      <c r="AC60" s="267"/>
    </row>
    <row r="61" spans="2:29" ht="13.5" thickBot="1">
      <c r="B61" s="260"/>
      <c r="C61" s="506" t="s">
        <v>175</v>
      </c>
      <c r="D61" s="517"/>
      <c r="E61" s="517"/>
      <c r="F61" s="517"/>
      <c r="G61" s="507"/>
      <c r="H61" s="299"/>
      <c r="I61" s="260"/>
      <c r="J61" s="504" t="s">
        <v>362</v>
      </c>
      <c r="K61" s="518"/>
      <c r="L61" s="518"/>
      <c r="M61" s="518"/>
      <c r="N61" s="505"/>
      <c r="O61" s="254"/>
      <c r="P61" s="260"/>
      <c r="Q61" s="19" t="s">
        <v>49</v>
      </c>
      <c r="R61" s="89">
        <v>1</v>
      </c>
      <c r="S61" s="114">
        <f>'PROJECT SELECTION'!$I$19*TOOLS!R61</f>
        <v>0</v>
      </c>
      <c r="T61" s="31"/>
      <c r="U61" s="108">
        <f t="shared" si="14"/>
        <v>0</v>
      </c>
      <c r="V61" s="256"/>
      <c r="W61" s="39"/>
      <c r="X61" s="504" t="s">
        <v>311</v>
      </c>
      <c r="Y61" s="518"/>
      <c r="Z61" s="518"/>
      <c r="AA61" s="518"/>
      <c r="AB61" s="505"/>
      <c r="AC61" s="267"/>
    </row>
    <row r="62" spans="2:29" ht="26.65" thickBot="1">
      <c r="B62" s="260"/>
      <c r="C62" s="6" t="s">
        <v>54</v>
      </c>
      <c r="D62" s="7" t="s">
        <v>6</v>
      </c>
      <c r="E62" s="7" t="s">
        <v>58</v>
      </c>
      <c r="F62" s="2" t="s">
        <v>233</v>
      </c>
      <c r="G62" s="148" t="s">
        <v>7</v>
      </c>
      <c r="H62" s="263"/>
      <c r="I62" s="260"/>
      <c r="J62" s="185" t="s">
        <v>54</v>
      </c>
      <c r="K62" s="184" t="s">
        <v>6</v>
      </c>
      <c r="L62" s="184" t="s">
        <v>58</v>
      </c>
      <c r="M62" s="184" t="s">
        <v>233</v>
      </c>
      <c r="N62" s="208" t="s">
        <v>7</v>
      </c>
      <c r="O62" s="272"/>
      <c r="P62" s="260"/>
      <c r="Q62" s="19" t="s">
        <v>35</v>
      </c>
      <c r="R62" s="89">
        <v>2</v>
      </c>
      <c r="S62" s="114">
        <f>'PROJECT SELECTION'!$I$19*TOOLS!R62</f>
        <v>0</v>
      </c>
      <c r="T62" s="31"/>
      <c r="U62" s="108">
        <f t="shared" si="14"/>
        <v>0</v>
      </c>
      <c r="V62" s="256"/>
      <c r="W62" s="39"/>
      <c r="X62" s="185" t="s">
        <v>54</v>
      </c>
      <c r="Y62" s="184" t="s">
        <v>6</v>
      </c>
      <c r="Z62" s="189" t="s">
        <v>58</v>
      </c>
      <c r="AA62" s="184" t="s">
        <v>233</v>
      </c>
      <c r="AB62" s="186" t="s">
        <v>7</v>
      </c>
      <c r="AC62" s="267"/>
    </row>
    <row r="63" spans="2:29">
      <c r="B63" s="260"/>
      <c r="C63" s="149" t="s">
        <v>41</v>
      </c>
      <c r="D63" s="94">
        <v>1</v>
      </c>
      <c r="E63" s="97">
        <f>'PROJECT SELECTION'!$C$20*TOOLS!D63</f>
        <v>0</v>
      </c>
      <c r="F63" s="30"/>
      <c r="G63" s="103">
        <f>E63+F63</f>
        <v>0</v>
      </c>
      <c r="H63" s="9"/>
      <c r="I63" s="260"/>
      <c r="J63" s="14" t="s">
        <v>41</v>
      </c>
      <c r="K63" s="93">
        <v>1</v>
      </c>
      <c r="L63" s="98">
        <f>'PROJECT SELECTION'!$F$21*TOOLS!K63</f>
        <v>0</v>
      </c>
      <c r="M63" s="1"/>
      <c r="N63" s="104">
        <f>L63+M63</f>
        <v>0</v>
      </c>
      <c r="O63" s="255"/>
      <c r="P63" s="260"/>
      <c r="Q63" s="21" t="s">
        <v>36</v>
      </c>
      <c r="R63" s="89">
        <v>8</v>
      </c>
      <c r="S63" s="114">
        <f>'PROJECT SELECTION'!$I$19*TOOLS!R63</f>
        <v>0</v>
      </c>
      <c r="T63" s="31"/>
      <c r="U63" s="108">
        <f t="shared" si="14"/>
        <v>0</v>
      </c>
      <c r="V63" s="256"/>
      <c r="W63" s="39"/>
      <c r="X63" s="19" t="s">
        <v>31</v>
      </c>
      <c r="Y63" s="89">
        <v>1</v>
      </c>
      <c r="Z63" s="114">
        <f>'PROJECT SELECTION'!$L$20*TOOLS!Y63</f>
        <v>0</v>
      </c>
      <c r="AA63" s="31"/>
      <c r="AB63" s="108">
        <f>Z63+AA63</f>
        <v>0</v>
      </c>
      <c r="AC63" s="267"/>
    </row>
    <row r="64" spans="2:29">
      <c r="B64" s="260"/>
      <c r="C64" s="14" t="s">
        <v>32</v>
      </c>
      <c r="D64" s="93">
        <v>2</v>
      </c>
      <c r="E64" s="98">
        <f>'PROJECT SELECTION'!$C$20*TOOLS!D64</f>
        <v>0</v>
      </c>
      <c r="F64" s="1"/>
      <c r="G64" s="104">
        <f t="shared" ref="G64:G70" si="16">E64+F64</f>
        <v>0</v>
      </c>
      <c r="H64" s="9"/>
      <c r="I64" s="260"/>
      <c r="J64" s="14" t="s">
        <v>32</v>
      </c>
      <c r="K64" s="93">
        <v>1</v>
      </c>
      <c r="L64" s="98">
        <f>'PROJECT SELECTION'!$F$21*TOOLS!K64</f>
        <v>0</v>
      </c>
      <c r="M64" s="1"/>
      <c r="N64" s="104">
        <f t="shared" ref="N64:N67" si="17">L64+M64</f>
        <v>0</v>
      </c>
      <c r="O64" s="255"/>
      <c r="P64" s="260"/>
      <c r="Q64" s="21" t="s">
        <v>37</v>
      </c>
      <c r="R64" s="89">
        <v>8</v>
      </c>
      <c r="S64" s="114">
        <f>'PROJECT SELECTION'!$I$19*TOOLS!R64</f>
        <v>0</v>
      </c>
      <c r="T64" s="22"/>
      <c r="U64" s="108">
        <f t="shared" si="14"/>
        <v>0</v>
      </c>
      <c r="V64" s="256"/>
      <c r="W64" s="39"/>
      <c r="X64" s="19" t="s">
        <v>32</v>
      </c>
      <c r="Y64" s="89">
        <v>2</v>
      </c>
      <c r="Z64" s="114">
        <f>'PROJECT SELECTION'!$L$20*TOOLS!Y64</f>
        <v>0</v>
      </c>
      <c r="AA64" s="31"/>
      <c r="AB64" s="108">
        <f t="shared" ref="AB64:AB71" si="18">Z64+AA64</f>
        <v>0</v>
      </c>
      <c r="AC64" s="267"/>
    </row>
    <row r="65" spans="2:41">
      <c r="B65" s="260"/>
      <c r="C65" s="14" t="s">
        <v>33</v>
      </c>
      <c r="D65" s="93">
        <v>1</v>
      </c>
      <c r="E65" s="98">
        <f>'PROJECT SELECTION'!$C$20*TOOLS!D65</f>
        <v>0</v>
      </c>
      <c r="F65" s="1"/>
      <c r="G65" s="104">
        <f t="shared" si="16"/>
        <v>0</v>
      </c>
      <c r="H65" s="9"/>
      <c r="I65" s="260"/>
      <c r="J65" s="14" t="s">
        <v>33</v>
      </c>
      <c r="K65" s="93">
        <v>1</v>
      </c>
      <c r="L65" s="98">
        <f>'PROJECT SELECTION'!$F$21*TOOLS!K65</f>
        <v>0</v>
      </c>
      <c r="M65" s="1"/>
      <c r="N65" s="104">
        <f t="shared" si="17"/>
        <v>0</v>
      </c>
      <c r="O65" s="255"/>
      <c r="P65" s="260"/>
      <c r="Q65" s="21" t="s">
        <v>45</v>
      </c>
      <c r="R65" s="89">
        <v>8</v>
      </c>
      <c r="S65" s="114">
        <f>'PROJECT SELECTION'!$I$19*TOOLS!R65</f>
        <v>0</v>
      </c>
      <c r="T65" s="22"/>
      <c r="U65" s="108">
        <f t="shared" si="14"/>
        <v>0</v>
      </c>
      <c r="V65" s="256"/>
      <c r="W65" s="39"/>
      <c r="X65" s="19" t="s">
        <v>33</v>
      </c>
      <c r="Y65" s="89">
        <v>1</v>
      </c>
      <c r="Z65" s="114">
        <f>'PROJECT SELECTION'!$L$20*TOOLS!Y65</f>
        <v>0</v>
      </c>
      <c r="AA65" s="31"/>
      <c r="AB65" s="108">
        <f t="shared" si="18"/>
        <v>0</v>
      </c>
      <c r="AC65" s="267"/>
    </row>
    <row r="66" spans="2:41">
      <c r="B66" s="260"/>
      <c r="C66" s="14" t="s">
        <v>34</v>
      </c>
      <c r="D66" s="93">
        <v>2</v>
      </c>
      <c r="E66" s="98">
        <f>'PROJECT SELECTION'!$C$20*TOOLS!D66</f>
        <v>0</v>
      </c>
      <c r="F66" s="1"/>
      <c r="G66" s="104">
        <f t="shared" si="16"/>
        <v>0</v>
      </c>
      <c r="H66" s="9"/>
      <c r="I66" s="260"/>
      <c r="J66" s="14" t="s">
        <v>34</v>
      </c>
      <c r="K66" s="93">
        <v>1</v>
      </c>
      <c r="L66" s="98">
        <f>'PROJECT SELECTION'!$F$21*TOOLS!K66</f>
        <v>0</v>
      </c>
      <c r="M66" s="1"/>
      <c r="N66" s="104">
        <f t="shared" si="17"/>
        <v>0</v>
      </c>
      <c r="O66" s="255"/>
      <c r="P66" s="260"/>
      <c r="Q66" s="21" t="s">
        <v>46</v>
      </c>
      <c r="R66" s="89">
        <v>5</v>
      </c>
      <c r="S66" s="114">
        <f>'PROJECT SELECTION'!$I$19*TOOLS!R66</f>
        <v>0</v>
      </c>
      <c r="T66" s="22"/>
      <c r="U66" s="108">
        <f t="shared" si="14"/>
        <v>0</v>
      </c>
      <c r="V66" s="256"/>
      <c r="W66" s="39"/>
      <c r="X66" s="19" t="s">
        <v>34</v>
      </c>
      <c r="Y66" s="89">
        <v>3</v>
      </c>
      <c r="Z66" s="114">
        <f>'PROJECT SELECTION'!$L$20*TOOLS!Y66</f>
        <v>0</v>
      </c>
      <c r="AA66" s="31"/>
      <c r="AB66" s="108">
        <f t="shared" si="18"/>
        <v>0</v>
      </c>
      <c r="AC66" s="267"/>
      <c r="AN66" s="37"/>
      <c r="AO66" s="37"/>
    </row>
    <row r="67" spans="2:41">
      <c r="B67" s="260"/>
      <c r="C67" s="14" t="s">
        <v>35</v>
      </c>
      <c r="D67" s="93">
        <v>1</v>
      </c>
      <c r="E67" s="98">
        <f>'PROJECT SELECTION'!$C$20*TOOLS!D67</f>
        <v>0</v>
      </c>
      <c r="F67" s="1"/>
      <c r="G67" s="104">
        <f t="shared" si="16"/>
        <v>0</v>
      </c>
      <c r="H67" s="9"/>
      <c r="I67" s="260"/>
      <c r="J67" s="14" t="s">
        <v>35</v>
      </c>
      <c r="K67" s="93">
        <v>1</v>
      </c>
      <c r="L67" s="98">
        <f>'PROJECT SELECTION'!$F$21*TOOLS!K67</f>
        <v>0</v>
      </c>
      <c r="M67" s="1"/>
      <c r="N67" s="104">
        <f t="shared" si="17"/>
        <v>0</v>
      </c>
      <c r="O67" s="255"/>
      <c r="P67" s="260"/>
      <c r="Q67" s="21" t="s">
        <v>40</v>
      </c>
      <c r="R67" s="89">
        <v>10</v>
      </c>
      <c r="S67" s="114">
        <f>'PROJECT SELECTION'!$I$19*TOOLS!R67</f>
        <v>0</v>
      </c>
      <c r="T67" s="22"/>
      <c r="U67" s="108">
        <f t="shared" si="14"/>
        <v>0</v>
      </c>
      <c r="V67" s="256"/>
      <c r="W67" s="39"/>
      <c r="X67" s="19" t="s">
        <v>35</v>
      </c>
      <c r="Y67" s="89">
        <v>1</v>
      </c>
      <c r="Z67" s="114">
        <f>'PROJECT SELECTION'!$L$20*TOOLS!Y67</f>
        <v>0</v>
      </c>
      <c r="AA67" s="31"/>
      <c r="AB67" s="108">
        <f t="shared" si="18"/>
        <v>0</v>
      </c>
      <c r="AC67" s="267"/>
      <c r="AN67" s="37"/>
      <c r="AO67" s="37"/>
    </row>
    <row r="68" spans="2:41" ht="13.15" thickBot="1">
      <c r="B68" s="260"/>
      <c r="C68" s="12" t="s">
        <v>36</v>
      </c>
      <c r="D68" s="93">
        <v>1</v>
      </c>
      <c r="E68" s="98">
        <f>'PROJECT SELECTION'!$C$20*TOOLS!D68</f>
        <v>0</v>
      </c>
      <c r="F68" s="1"/>
      <c r="G68" s="104">
        <f t="shared" si="16"/>
        <v>0</v>
      </c>
      <c r="H68" s="9"/>
      <c r="I68" s="260"/>
      <c r="J68" s="13" t="s">
        <v>40</v>
      </c>
      <c r="K68" s="90">
        <v>1</v>
      </c>
      <c r="L68" s="99">
        <f>'PROJECT SELECTION'!$F$21*TOOLS!K68</f>
        <v>0</v>
      </c>
      <c r="M68" s="10"/>
      <c r="N68" s="105">
        <f t="shared" ref="N68" si="19">L68+M68</f>
        <v>0</v>
      </c>
      <c r="O68" s="255"/>
      <c r="P68" s="260"/>
      <c r="Q68" s="21" t="s">
        <v>39</v>
      </c>
      <c r="R68" s="89">
        <v>4</v>
      </c>
      <c r="S68" s="114">
        <f>'PROJECT SELECTION'!$I$19*TOOLS!R68</f>
        <v>0</v>
      </c>
      <c r="T68" s="22"/>
      <c r="U68" s="108">
        <f t="shared" si="14"/>
        <v>0</v>
      </c>
      <c r="V68" s="256"/>
      <c r="W68" s="39"/>
      <c r="X68" s="48" t="s">
        <v>36</v>
      </c>
      <c r="Y68" s="89">
        <v>1</v>
      </c>
      <c r="Z68" s="114">
        <f>'PROJECT SELECTION'!$L$20*TOOLS!Y68</f>
        <v>0</v>
      </c>
      <c r="AA68" s="31"/>
      <c r="AB68" s="108">
        <f t="shared" si="18"/>
        <v>0</v>
      </c>
      <c r="AC68" s="267"/>
    </row>
    <row r="69" spans="2:41" ht="13.15" thickBot="1">
      <c r="B69" s="260"/>
      <c r="C69" s="12" t="s">
        <v>37</v>
      </c>
      <c r="D69" s="93">
        <v>1</v>
      </c>
      <c r="E69" s="98">
        <f>'PROJECT SELECTION'!$C$20*TOOLS!D69</f>
        <v>0</v>
      </c>
      <c r="F69" s="1"/>
      <c r="G69" s="104">
        <f t="shared" si="16"/>
        <v>0</v>
      </c>
      <c r="H69" s="9"/>
      <c r="I69" s="260"/>
      <c r="J69" s="39"/>
      <c r="K69" s="39"/>
      <c r="L69" s="39"/>
      <c r="M69" s="39"/>
      <c r="N69" s="39"/>
      <c r="O69" s="256"/>
      <c r="P69" s="260"/>
      <c r="Q69" s="21" t="s">
        <v>47</v>
      </c>
      <c r="R69" s="89">
        <v>5</v>
      </c>
      <c r="S69" s="114">
        <f>'PROJECT SELECTION'!$I$19*TOOLS!R69</f>
        <v>0</v>
      </c>
      <c r="T69" s="22"/>
      <c r="U69" s="108">
        <f t="shared" si="14"/>
        <v>0</v>
      </c>
      <c r="V69" s="256"/>
      <c r="W69" s="39"/>
      <c r="X69" s="21" t="s">
        <v>37</v>
      </c>
      <c r="Y69" s="89">
        <v>1</v>
      </c>
      <c r="Z69" s="114">
        <f>'PROJECT SELECTION'!$L$20*TOOLS!Y69</f>
        <v>0</v>
      </c>
      <c r="AA69" s="31"/>
      <c r="AB69" s="108">
        <f t="shared" si="18"/>
        <v>0</v>
      </c>
      <c r="AC69" s="267"/>
    </row>
    <row r="70" spans="2:41" ht="13.15">
      <c r="B70" s="260"/>
      <c r="C70" s="21" t="s">
        <v>45</v>
      </c>
      <c r="D70" s="93">
        <v>1</v>
      </c>
      <c r="E70" s="98">
        <f>'PROJECT SELECTION'!$C$20*TOOLS!D70</f>
        <v>0</v>
      </c>
      <c r="F70" s="1"/>
      <c r="G70" s="104">
        <f t="shared" si="16"/>
        <v>0</v>
      </c>
      <c r="H70" s="9"/>
      <c r="I70" s="260"/>
      <c r="J70" s="504" t="s">
        <v>518</v>
      </c>
      <c r="K70" s="518"/>
      <c r="L70" s="518"/>
      <c r="M70" s="518"/>
      <c r="N70" s="505"/>
      <c r="O70" s="254"/>
      <c r="P70" s="260"/>
      <c r="Q70" s="21" t="s">
        <v>57</v>
      </c>
      <c r="R70" s="89">
        <v>5</v>
      </c>
      <c r="S70" s="114">
        <f>'PROJECT SELECTION'!$I$19*TOOLS!R70</f>
        <v>0</v>
      </c>
      <c r="T70" s="22"/>
      <c r="U70" s="108">
        <f t="shared" si="14"/>
        <v>0</v>
      </c>
      <c r="V70" s="256"/>
      <c r="W70" s="39"/>
      <c r="X70" s="21" t="s">
        <v>57</v>
      </c>
      <c r="Y70" s="89">
        <v>2</v>
      </c>
      <c r="Z70" s="114">
        <f>'PROJECT SELECTION'!$L$20*TOOLS!Y70</f>
        <v>0</v>
      </c>
      <c r="AA70" s="22"/>
      <c r="AB70" s="108">
        <f t="shared" si="18"/>
        <v>0</v>
      </c>
      <c r="AC70" s="267"/>
    </row>
    <row r="71" spans="2:41" ht="26.65" thickBot="1">
      <c r="B71" s="260"/>
      <c r="C71" s="9"/>
      <c r="D71" s="42"/>
      <c r="E71" s="9"/>
      <c r="F71" s="9"/>
      <c r="G71" s="9"/>
      <c r="H71" s="9"/>
      <c r="I71" s="260"/>
      <c r="J71" s="185" t="s">
        <v>54</v>
      </c>
      <c r="K71" s="184" t="s">
        <v>6</v>
      </c>
      <c r="L71" s="184" t="s">
        <v>58</v>
      </c>
      <c r="M71" s="184" t="s">
        <v>233</v>
      </c>
      <c r="N71" s="208" t="s">
        <v>7</v>
      </c>
      <c r="O71" s="272"/>
      <c r="P71" s="260"/>
      <c r="Q71" s="39"/>
      <c r="R71" s="39"/>
      <c r="S71" s="39"/>
      <c r="T71" s="39"/>
      <c r="U71" s="39"/>
      <c r="V71" s="256"/>
      <c r="W71" s="39"/>
      <c r="X71" s="25" t="s">
        <v>303</v>
      </c>
      <c r="Y71" s="90">
        <v>1</v>
      </c>
      <c r="Z71" s="114">
        <f>'PROJECT SELECTION'!$L$20*TOOLS!Y71</f>
        <v>0</v>
      </c>
      <c r="AA71" s="33"/>
      <c r="AB71" s="109">
        <f t="shared" si="18"/>
        <v>0</v>
      </c>
      <c r="AC71" s="267"/>
    </row>
    <row r="72" spans="2:41" ht="13.5" thickBot="1">
      <c r="B72" s="260"/>
      <c r="C72" s="506" t="s">
        <v>189</v>
      </c>
      <c r="D72" s="517"/>
      <c r="E72" s="517"/>
      <c r="F72" s="517"/>
      <c r="G72" s="507"/>
      <c r="H72" s="299"/>
      <c r="I72" s="260"/>
      <c r="J72" s="19" t="s">
        <v>31</v>
      </c>
      <c r="K72" s="93">
        <v>1</v>
      </c>
      <c r="L72" s="98">
        <f>'PROJECT SELECTION'!$F$22*TOOLS!K72</f>
        <v>0</v>
      </c>
      <c r="M72" s="1"/>
      <c r="N72" s="104">
        <f>L72+M72</f>
        <v>0</v>
      </c>
      <c r="O72" s="255"/>
      <c r="P72" s="260"/>
      <c r="Q72" s="504" t="s">
        <v>324</v>
      </c>
      <c r="R72" s="518"/>
      <c r="S72" s="518"/>
      <c r="T72" s="518"/>
      <c r="U72" s="505"/>
      <c r="V72" s="254"/>
      <c r="W72" s="39"/>
      <c r="X72" s="39"/>
      <c r="Y72" s="39"/>
      <c r="Z72" s="39"/>
      <c r="AA72" s="39"/>
      <c r="AB72" s="39"/>
      <c r="AC72" s="267"/>
    </row>
    <row r="73" spans="2:41" ht="26.65" thickBot="1">
      <c r="B73" s="260"/>
      <c r="C73" s="6" t="s">
        <v>54</v>
      </c>
      <c r="D73" s="7" t="s">
        <v>6</v>
      </c>
      <c r="E73" s="7" t="s">
        <v>58</v>
      </c>
      <c r="F73" s="2" t="s">
        <v>233</v>
      </c>
      <c r="G73" s="148" t="s">
        <v>7</v>
      </c>
      <c r="H73" s="263"/>
      <c r="I73" s="260"/>
      <c r="J73" s="19" t="s">
        <v>32</v>
      </c>
      <c r="K73" s="93">
        <v>1</v>
      </c>
      <c r="L73" s="98">
        <f>'PROJECT SELECTION'!$F$22*TOOLS!K73</f>
        <v>0</v>
      </c>
      <c r="M73" s="1"/>
      <c r="N73" s="104">
        <f t="shared" ref="N73:N75" si="20">L73+M73</f>
        <v>0</v>
      </c>
      <c r="O73" s="255"/>
      <c r="P73" s="260"/>
      <c r="Q73" s="185" t="s">
        <v>54</v>
      </c>
      <c r="R73" s="184" t="s">
        <v>6</v>
      </c>
      <c r="S73" s="184" t="s">
        <v>58</v>
      </c>
      <c r="T73" s="184" t="s">
        <v>233</v>
      </c>
      <c r="U73" s="186" t="s">
        <v>7</v>
      </c>
      <c r="V73" s="254"/>
      <c r="W73" s="39"/>
      <c r="X73" s="504" t="s">
        <v>328</v>
      </c>
      <c r="Y73" s="518"/>
      <c r="Z73" s="518"/>
      <c r="AA73" s="518"/>
      <c r="AB73" s="505"/>
      <c r="AC73" s="267"/>
    </row>
    <row r="74" spans="2:41" ht="13.05" customHeight="1">
      <c r="B74" s="260"/>
      <c r="C74" s="149" t="s">
        <v>41</v>
      </c>
      <c r="D74" s="94">
        <v>1</v>
      </c>
      <c r="E74" s="97">
        <f>'PROJECT SELECTION'!$C$21*TOOLS!D74</f>
        <v>0</v>
      </c>
      <c r="F74" s="30"/>
      <c r="G74" s="103">
        <f>E74+F74</f>
        <v>0</v>
      </c>
      <c r="H74" s="9"/>
      <c r="I74" s="260"/>
      <c r="J74" s="19" t="s">
        <v>33</v>
      </c>
      <c r="K74" s="93">
        <v>1</v>
      </c>
      <c r="L74" s="98">
        <f>'PROJECT SELECTION'!$F$22*TOOLS!K74</f>
        <v>0</v>
      </c>
      <c r="M74" s="1"/>
      <c r="N74" s="104">
        <f t="shared" si="20"/>
        <v>0</v>
      </c>
      <c r="O74" s="255"/>
      <c r="P74" s="260"/>
      <c r="Q74" s="19" t="s">
        <v>31</v>
      </c>
      <c r="R74" s="89">
        <v>1</v>
      </c>
      <c r="S74" s="114">
        <f>'PROJECT SELECTION'!$I$20*TOOLS!R74</f>
        <v>0</v>
      </c>
      <c r="T74" s="31"/>
      <c r="U74" s="108">
        <f>S74+T74</f>
        <v>0</v>
      </c>
      <c r="V74" s="256"/>
      <c r="W74" s="39"/>
      <c r="X74" s="185" t="s">
        <v>54</v>
      </c>
      <c r="Y74" s="184" t="s">
        <v>6</v>
      </c>
      <c r="Z74" s="189" t="s">
        <v>58</v>
      </c>
      <c r="AA74" s="184" t="s">
        <v>233</v>
      </c>
      <c r="AB74" s="186" t="s">
        <v>7</v>
      </c>
      <c r="AC74" s="267"/>
    </row>
    <row r="75" spans="2:41">
      <c r="B75" s="260"/>
      <c r="C75" s="14" t="s">
        <v>32</v>
      </c>
      <c r="D75" s="93">
        <v>4</v>
      </c>
      <c r="E75" s="98">
        <f>'PROJECT SELECTION'!$C$21*TOOLS!D75</f>
        <v>0</v>
      </c>
      <c r="F75" s="1"/>
      <c r="G75" s="104">
        <f t="shared" ref="G75:G83" si="21">E75+F75</f>
        <v>0</v>
      </c>
      <c r="H75" s="9"/>
      <c r="I75" s="260"/>
      <c r="J75" s="19" t="s">
        <v>34</v>
      </c>
      <c r="K75" s="89">
        <v>3</v>
      </c>
      <c r="L75" s="98">
        <f>'PROJECT SELECTION'!$F$22*TOOLS!K75</f>
        <v>0</v>
      </c>
      <c r="M75" s="1"/>
      <c r="N75" s="104">
        <f t="shared" si="20"/>
        <v>0</v>
      </c>
      <c r="O75" s="255"/>
      <c r="P75" s="260"/>
      <c r="Q75" s="19" t="s">
        <v>259</v>
      </c>
      <c r="R75" s="89">
        <v>1</v>
      </c>
      <c r="S75" s="114">
        <f>'PROJECT SELECTION'!$I$20*TOOLS!R75</f>
        <v>0</v>
      </c>
      <c r="T75" s="31"/>
      <c r="U75" s="108">
        <f t="shared" ref="U75:U86" si="22">S75+T75</f>
        <v>0</v>
      </c>
      <c r="V75" s="256"/>
      <c r="W75" s="39"/>
      <c r="X75" s="19" t="s">
        <v>31</v>
      </c>
      <c r="Y75" s="89">
        <v>1</v>
      </c>
      <c r="Z75" s="114">
        <f>'PROJECT SELECTION'!$L$21*TOOLS!Y75</f>
        <v>0</v>
      </c>
      <c r="AA75" s="31"/>
      <c r="AB75" s="108">
        <f>Z75+AA75</f>
        <v>0</v>
      </c>
      <c r="AC75" s="267"/>
    </row>
    <row r="76" spans="2:41">
      <c r="B76" s="260"/>
      <c r="C76" s="14" t="s">
        <v>33</v>
      </c>
      <c r="D76" s="93">
        <v>2</v>
      </c>
      <c r="E76" s="98">
        <f>'PROJECT SELECTION'!$C$21*TOOLS!D76</f>
        <v>0</v>
      </c>
      <c r="F76" s="1"/>
      <c r="G76" s="104">
        <f t="shared" si="21"/>
        <v>0</v>
      </c>
      <c r="H76" s="9"/>
      <c r="I76" s="260"/>
      <c r="J76" s="19" t="s">
        <v>35</v>
      </c>
      <c r="K76" s="89">
        <v>1</v>
      </c>
      <c r="L76" s="98">
        <f>'PROJECT SELECTION'!$F$22*TOOLS!K76</f>
        <v>0</v>
      </c>
      <c r="M76" s="1"/>
      <c r="N76" s="104">
        <f t="shared" ref="N76:N81" si="23">L76+M76</f>
        <v>0</v>
      </c>
      <c r="O76" s="255"/>
      <c r="P76" s="260"/>
      <c r="Q76" s="19" t="s">
        <v>260</v>
      </c>
      <c r="R76" s="89">
        <v>1</v>
      </c>
      <c r="S76" s="114">
        <f>'PROJECT SELECTION'!$I$20*TOOLS!R76</f>
        <v>0</v>
      </c>
      <c r="T76" s="31"/>
      <c r="U76" s="108">
        <f t="shared" si="22"/>
        <v>0</v>
      </c>
      <c r="V76" s="256"/>
      <c r="W76" s="39"/>
      <c r="X76" s="19" t="s">
        <v>32</v>
      </c>
      <c r="Y76" s="89">
        <v>2</v>
      </c>
      <c r="Z76" s="114">
        <f>'PROJECT SELECTION'!$L$21*TOOLS!Y76</f>
        <v>0</v>
      </c>
      <c r="AA76" s="31"/>
      <c r="AB76" s="108">
        <f t="shared" ref="AB76:AB84" si="24">Z76+AA76</f>
        <v>0</v>
      </c>
      <c r="AC76" s="267"/>
    </row>
    <row r="77" spans="2:41">
      <c r="B77" s="260"/>
      <c r="C77" s="14" t="s">
        <v>34</v>
      </c>
      <c r="D77" s="93">
        <v>4</v>
      </c>
      <c r="E77" s="98">
        <f>'PROJECT SELECTION'!$C$21*TOOLS!D77</f>
        <v>0</v>
      </c>
      <c r="F77" s="1"/>
      <c r="G77" s="104">
        <f t="shared" si="21"/>
        <v>0</v>
      </c>
      <c r="H77" s="9"/>
      <c r="I77" s="260"/>
      <c r="J77" s="21" t="s">
        <v>36</v>
      </c>
      <c r="K77" s="89">
        <v>1</v>
      </c>
      <c r="L77" s="98">
        <f>'PROJECT SELECTION'!$F$22*TOOLS!K77</f>
        <v>0</v>
      </c>
      <c r="M77" s="1"/>
      <c r="N77" s="104">
        <f t="shared" si="23"/>
        <v>0</v>
      </c>
      <c r="O77" s="255"/>
      <c r="P77" s="260"/>
      <c r="Q77" s="19" t="s">
        <v>32</v>
      </c>
      <c r="R77" s="89">
        <v>5</v>
      </c>
      <c r="S77" s="114">
        <f>'PROJECT SELECTION'!$I$20*TOOLS!R77</f>
        <v>0</v>
      </c>
      <c r="T77" s="31"/>
      <c r="U77" s="108">
        <f t="shared" si="22"/>
        <v>0</v>
      </c>
      <c r="V77" s="256"/>
      <c r="W77" s="39"/>
      <c r="X77" s="19" t="s">
        <v>33</v>
      </c>
      <c r="Y77" s="89">
        <v>1</v>
      </c>
      <c r="Z77" s="114">
        <f>'PROJECT SELECTION'!$L$21*TOOLS!Y77</f>
        <v>0</v>
      </c>
      <c r="AA77" s="31"/>
      <c r="AB77" s="108">
        <f t="shared" si="24"/>
        <v>0</v>
      </c>
      <c r="AC77" s="267"/>
    </row>
    <row r="78" spans="2:41">
      <c r="B78" s="260"/>
      <c r="C78" s="14" t="s">
        <v>35</v>
      </c>
      <c r="D78" s="93">
        <v>1</v>
      </c>
      <c r="E78" s="98">
        <f>'PROJECT SELECTION'!$C$21*TOOLS!D78</f>
        <v>0</v>
      </c>
      <c r="F78" s="1"/>
      <c r="G78" s="104">
        <f t="shared" si="21"/>
        <v>0</v>
      </c>
      <c r="H78" s="9"/>
      <c r="I78" s="260"/>
      <c r="J78" s="21" t="s">
        <v>37</v>
      </c>
      <c r="K78" s="89">
        <v>1</v>
      </c>
      <c r="L78" s="98">
        <f>'PROJECT SELECTION'!$F$22*TOOLS!K78</f>
        <v>0</v>
      </c>
      <c r="M78" s="1"/>
      <c r="N78" s="104">
        <f t="shared" si="23"/>
        <v>0</v>
      </c>
      <c r="O78" s="255"/>
      <c r="P78" s="260"/>
      <c r="Q78" s="19" t="s">
        <v>33</v>
      </c>
      <c r="R78" s="89">
        <v>2</v>
      </c>
      <c r="S78" s="114">
        <f>'PROJECT SELECTION'!$I$20*TOOLS!R78</f>
        <v>0</v>
      </c>
      <c r="T78" s="31"/>
      <c r="U78" s="108">
        <f t="shared" si="22"/>
        <v>0</v>
      </c>
      <c r="V78" s="256"/>
      <c r="W78" s="39"/>
      <c r="X78" s="19" t="s">
        <v>34</v>
      </c>
      <c r="Y78" s="89">
        <v>3</v>
      </c>
      <c r="Z78" s="114">
        <f>'PROJECT SELECTION'!$L$21*TOOLS!Y78</f>
        <v>0</v>
      </c>
      <c r="AA78" s="31"/>
      <c r="AB78" s="108">
        <f t="shared" si="24"/>
        <v>0</v>
      </c>
      <c r="AC78" s="267"/>
    </row>
    <row r="79" spans="2:41">
      <c r="B79" s="260"/>
      <c r="C79" s="12" t="s">
        <v>36</v>
      </c>
      <c r="D79" s="93">
        <v>2</v>
      </c>
      <c r="E79" s="98">
        <f>'PROJECT SELECTION'!$C$21*TOOLS!D79</f>
        <v>0</v>
      </c>
      <c r="F79" s="1"/>
      <c r="G79" s="104">
        <f t="shared" si="21"/>
        <v>0</v>
      </c>
      <c r="H79" s="9"/>
      <c r="I79" s="260"/>
      <c r="J79" s="21" t="s">
        <v>27</v>
      </c>
      <c r="K79" s="89">
        <v>1</v>
      </c>
      <c r="L79" s="98">
        <f>'PROJECT SELECTION'!$F$22*TOOLS!K79</f>
        <v>0</v>
      </c>
      <c r="M79" s="1"/>
      <c r="N79" s="104">
        <f t="shared" si="23"/>
        <v>0</v>
      </c>
      <c r="O79" s="255"/>
      <c r="P79" s="260"/>
      <c r="Q79" s="19" t="s">
        <v>34</v>
      </c>
      <c r="R79" s="89">
        <v>5</v>
      </c>
      <c r="S79" s="114">
        <f>'PROJECT SELECTION'!$I$20*TOOLS!R79</f>
        <v>0</v>
      </c>
      <c r="T79" s="31"/>
      <c r="U79" s="108">
        <f t="shared" si="22"/>
        <v>0</v>
      </c>
      <c r="V79" s="256"/>
      <c r="W79" s="39"/>
      <c r="X79" s="19" t="s">
        <v>35</v>
      </c>
      <c r="Y79" s="89">
        <v>1</v>
      </c>
      <c r="Z79" s="114">
        <f>'PROJECT SELECTION'!$L$21*TOOLS!Y79</f>
        <v>0</v>
      </c>
      <c r="AA79" s="31"/>
      <c r="AB79" s="108">
        <f t="shared" si="24"/>
        <v>0</v>
      </c>
      <c r="AC79" s="267"/>
    </row>
    <row r="80" spans="2:41">
      <c r="B80" s="260"/>
      <c r="C80" s="12" t="s">
        <v>37</v>
      </c>
      <c r="D80" s="93">
        <v>2</v>
      </c>
      <c r="E80" s="98">
        <f>'PROJECT SELECTION'!$C$21*TOOLS!D80</f>
        <v>0</v>
      </c>
      <c r="F80" s="1"/>
      <c r="G80" s="104">
        <f t="shared" si="21"/>
        <v>0</v>
      </c>
      <c r="H80" s="9"/>
      <c r="I80" s="260"/>
      <c r="J80" s="21" t="s">
        <v>39</v>
      </c>
      <c r="K80" s="89">
        <v>2</v>
      </c>
      <c r="L80" s="98">
        <f>'PROJECT SELECTION'!$F$22*TOOLS!K80</f>
        <v>0</v>
      </c>
      <c r="M80" s="1"/>
      <c r="N80" s="104">
        <f t="shared" si="23"/>
        <v>0</v>
      </c>
      <c r="O80" s="255"/>
      <c r="P80" s="260"/>
      <c r="Q80" s="19" t="s">
        <v>35</v>
      </c>
      <c r="R80" s="89">
        <v>2</v>
      </c>
      <c r="S80" s="114">
        <f>'PROJECT SELECTION'!$I$20*TOOLS!R80</f>
        <v>0</v>
      </c>
      <c r="T80" s="31"/>
      <c r="U80" s="108">
        <f t="shared" si="22"/>
        <v>0</v>
      </c>
      <c r="V80" s="256"/>
      <c r="W80" s="39"/>
      <c r="X80" s="19" t="s">
        <v>259</v>
      </c>
      <c r="Y80" s="89">
        <v>1</v>
      </c>
      <c r="Z80" s="114">
        <f>'PROJECT SELECTION'!$L$21*TOOLS!Y80</f>
        <v>0</v>
      </c>
      <c r="AA80" s="31"/>
      <c r="AB80" s="108">
        <f t="shared" si="24"/>
        <v>0</v>
      </c>
      <c r="AC80" s="267"/>
    </row>
    <row r="81" spans="2:29">
      <c r="B81" s="260"/>
      <c r="C81" s="21" t="s">
        <v>53</v>
      </c>
      <c r="D81" s="93">
        <v>2</v>
      </c>
      <c r="E81" s="98">
        <f>'PROJECT SELECTION'!$C$21*TOOLS!D81</f>
        <v>0</v>
      </c>
      <c r="F81" s="1"/>
      <c r="G81" s="104">
        <f t="shared" si="21"/>
        <v>0</v>
      </c>
      <c r="H81" s="9"/>
      <c r="I81" s="260"/>
      <c r="J81" s="21" t="s">
        <v>57</v>
      </c>
      <c r="K81" s="89">
        <v>2</v>
      </c>
      <c r="L81" s="98">
        <f>'PROJECT SELECTION'!$F$22*TOOLS!K81</f>
        <v>0</v>
      </c>
      <c r="M81" s="1"/>
      <c r="N81" s="104">
        <f t="shared" si="23"/>
        <v>0</v>
      </c>
      <c r="O81" s="255"/>
      <c r="P81" s="260"/>
      <c r="Q81" s="21" t="s">
        <v>36</v>
      </c>
      <c r="R81" s="89">
        <v>2</v>
      </c>
      <c r="S81" s="114">
        <f>'PROJECT SELECTION'!$I$20*TOOLS!R81</f>
        <v>0</v>
      </c>
      <c r="T81" s="31"/>
      <c r="U81" s="108">
        <f t="shared" si="22"/>
        <v>0</v>
      </c>
      <c r="V81" s="256"/>
      <c r="W81" s="39"/>
      <c r="X81" s="48" t="s">
        <v>36</v>
      </c>
      <c r="Y81" s="89">
        <v>1</v>
      </c>
      <c r="Z81" s="114">
        <f>'PROJECT SELECTION'!$L$21*TOOLS!Y81</f>
        <v>0</v>
      </c>
      <c r="AA81" s="31"/>
      <c r="AB81" s="108">
        <f t="shared" si="24"/>
        <v>0</v>
      </c>
      <c r="AC81" s="267"/>
    </row>
    <row r="82" spans="2:29" ht="13.15" thickBot="1">
      <c r="B82" s="260"/>
      <c r="C82" s="21" t="s">
        <v>40</v>
      </c>
      <c r="D82" s="93">
        <v>2</v>
      </c>
      <c r="E82" s="98">
        <f>'PROJECT SELECTION'!$C$21*TOOLS!D82</f>
        <v>0</v>
      </c>
      <c r="F82" s="1"/>
      <c r="G82" s="104">
        <f t="shared" si="21"/>
        <v>0</v>
      </c>
      <c r="H82" s="9"/>
      <c r="I82" s="260"/>
      <c r="J82" s="25" t="s">
        <v>402</v>
      </c>
      <c r="K82" s="90">
        <v>1</v>
      </c>
      <c r="L82" s="99">
        <f>'PROJECT SELECTION'!$F$22*TOOLS!K82</f>
        <v>0</v>
      </c>
      <c r="M82" s="10"/>
      <c r="N82" s="105">
        <f t="shared" ref="N82" si="25">L82+M82</f>
        <v>0</v>
      </c>
      <c r="O82" s="255"/>
      <c r="P82" s="260"/>
      <c r="Q82" s="21" t="s">
        <v>37</v>
      </c>
      <c r="R82" s="89">
        <v>2</v>
      </c>
      <c r="S82" s="114">
        <f>'PROJECT SELECTION'!$I$20*TOOLS!R82</f>
        <v>0</v>
      </c>
      <c r="T82" s="22"/>
      <c r="U82" s="108">
        <f t="shared" si="22"/>
        <v>0</v>
      </c>
      <c r="V82" s="256"/>
      <c r="W82" s="39"/>
      <c r="X82" s="21" t="s">
        <v>37</v>
      </c>
      <c r="Y82" s="89">
        <v>1</v>
      </c>
      <c r="Z82" s="114">
        <f>'PROJECT SELECTION'!$L$21*TOOLS!Y82</f>
        <v>0</v>
      </c>
      <c r="AA82" s="31"/>
      <c r="AB82" s="108">
        <f t="shared" si="24"/>
        <v>0</v>
      </c>
      <c r="AC82" s="267"/>
    </row>
    <row r="83" spans="2:29">
      <c r="B83" s="260"/>
      <c r="C83" s="21" t="s">
        <v>57</v>
      </c>
      <c r="D83" s="93">
        <v>2</v>
      </c>
      <c r="E83" s="98">
        <f>'PROJECT SELECTION'!$C$21*TOOLS!D83</f>
        <v>0</v>
      </c>
      <c r="F83" s="1"/>
      <c r="G83" s="104">
        <f t="shared" si="21"/>
        <v>0</v>
      </c>
      <c r="H83" s="9"/>
      <c r="I83" s="260"/>
      <c r="J83" s="39"/>
      <c r="K83" s="39"/>
      <c r="L83" s="39"/>
      <c r="M83" s="39"/>
      <c r="N83" s="39"/>
      <c r="O83" s="256"/>
      <c r="P83" s="260"/>
      <c r="Q83" s="21" t="s">
        <v>278</v>
      </c>
      <c r="R83" s="89">
        <v>2</v>
      </c>
      <c r="S83" s="114">
        <f>'PROJECT SELECTION'!$I$20*TOOLS!R83</f>
        <v>0</v>
      </c>
      <c r="T83" s="22"/>
      <c r="U83" s="108">
        <f t="shared" si="22"/>
        <v>0</v>
      </c>
      <c r="V83" s="256"/>
      <c r="W83" s="39"/>
      <c r="X83" s="21" t="s">
        <v>57</v>
      </c>
      <c r="Y83" s="89">
        <v>2</v>
      </c>
      <c r="Z83" s="114">
        <f>'PROJECT SELECTION'!$L$21*TOOLS!Y83</f>
        <v>0</v>
      </c>
      <c r="AA83" s="22"/>
      <c r="AB83" s="108">
        <f t="shared" si="24"/>
        <v>0</v>
      </c>
      <c r="AC83" s="267"/>
    </row>
    <row r="84" spans="2:29" ht="13.15" thickBot="1">
      <c r="B84" s="260"/>
      <c r="C84" s="39"/>
      <c r="D84" s="39"/>
      <c r="E84" s="39"/>
      <c r="F84" s="39"/>
      <c r="G84" s="39"/>
      <c r="H84" s="42"/>
      <c r="I84" s="243"/>
      <c r="J84" s="39"/>
      <c r="K84" s="39"/>
      <c r="L84" s="39"/>
      <c r="M84" s="39"/>
      <c r="N84" s="39"/>
      <c r="O84" s="256"/>
      <c r="P84" s="260"/>
      <c r="Q84" s="21" t="s">
        <v>40</v>
      </c>
      <c r="R84" s="89">
        <v>2</v>
      </c>
      <c r="S84" s="114">
        <f>'PROJECT SELECTION'!$I$20*TOOLS!R84</f>
        <v>0</v>
      </c>
      <c r="T84" s="22"/>
      <c r="U84" s="108">
        <f t="shared" si="22"/>
        <v>0</v>
      </c>
      <c r="V84" s="256"/>
      <c r="W84" s="39"/>
      <c r="X84" s="21" t="s">
        <v>303</v>
      </c>
      <c r="Y84" s="89">
        <v>1</v>
      </c>
      <c r="Z84" s="114">
        <f>'PROJECT SELECTION'!$L$21*TOOLS!Y84</f>
        <v>0</v>
      </c>
      <c r="AA84" s="22"/>
      <c r="AB84" s="108">
        <f t="shared" si="24"/>
        <v>0</v>
      </c>
      <c r="AC84" s="267"/>
    </row>
    <row r="85" spans="2:29" ht="13.5" thickBot="1">
      <c r="B85" s="260"/>
      <c r="C85" s="506" t="s">
        <v>209</v>
      </c>
      <c r="D85" s="517"/>
      <c r="E85" s="517"/>
      <c r="F85" s="517"/>
      <c r="G85" s="507"/>
      <c r="H85" s="299"/>
      <c r="I85" s="243"/>
      <c r="J85" s="39"/>
      <c r="K85" s="39"/>
      <c r="L85" s="39"/>
      <c r="M85" s="39"/>
      <c r="N85" s="39"/>
      <c r="O85" s="256"/>
      <c r="P85" s="260"/>
      <c r="Q85" s="21" t="s">
        <v>39</v>
      </c>
      <c r="R85" s="89">
        <v>2</v>
      </c>
      <c r="S85" s="114">
        <f>'PROJECT SELECTION'!$I$20*TOOLS!R85</f>
        <v>0</v>
      </c>
      <c r="T85" s="22"/>
      <c r="U85" s="108">
        <f t="shared" si="22"/>
        <v>0</v>
      </c>
      <c r="V85" s="256"/>
      <c r="W85" s="39"/>
      <c r="X85" s="21" t="s">
        <v>332</v>
      </c>
      <c r="Y85" s="89">
        <v>1</v>
      </c>
      <c r="Z85" s="114">
        <f>'PROJECT SELECTION'!$L$21*TOOLS!Y85</f>
        <v>0</v>
      </c>
      <c r="AA85" s="22"/>
      <c r="AB85" s="108">
        <f t="shared" ref="AB85:AB88" si="26">Z85+AA85</f>
        <v>0</v>
      </c>
      <c r="AC85" s="267"/>
    </row>
    <row r="86" spans="2:29" ht="26.65" thickBot="1">
      <c r="B86" s="260"/>
      <c r="C86" s="6" t="s">
        <v>54</v>
      </c>
      <c r="D86" s="7" t="s">
        <v>6</v>
      </c>
      <c r="E86" s="7" t="s">
        <v>58</v>
      </c>
      <c r="F86" s="2" t="s">
        <v>233</v>
      </c>
      <c r="G86" s="148" t="s">
        <v>7</v>
      </c>
      <c r="H86" s="263"/>
      <c r="I86" s="243"/>
      <c r="J86" s="39"/>
      <c r="K86" s="39"/>
      <c r="L86" s="39"/>
      <c r="M86" s="39"/>
      <c r="N86" s="39"/>
      <c r="O86" s="256"/>
      <c r="P86" s="260"/>
      <c r="Q86" s="25" t="s">
        <v>57</v>
      </c>
      <c r="R86" s="90">
        <v>3</v>
      </c>
      <c r="S86" s="86">
        <f>'PROJECT SELECTION'!$I$20*TOOLS!R86</f>
        <v>0</v>
      </c>
      <c r="T86" s="33"/>
      <c r="U86" s="109">
        <f t="shared" si="22"/>
        <v>0</v>
      </c>
      <c r="V86" s="256"/>
      <c r="W86" s="39"/>
      <c r="X86" s="21" t="s">
        <v>333</v>
      </c>
      <c r="Y86" s="89">
        <v>1</v>
      </c>
      <c r="Z86" s="114">
        <f>'PROJECT SELECTION'!$L$21*TOOLS!Y86</f>
        <v>0</v>
      </c>
      <c r="AA86" s="22"/>
      <c r="AB86" s="108">
        <f t="shared" si="26"/>
        <v>0</v>
      </c>
      <c r="AC86" s="267"/>
    </row>
    <row r="87" spans="2:29" ht="13.15" thickBot="1">
      <c r="B87" s="260"/>
      <c r="C87" s="149" t="s">
        <v>41</v>
      </c>
      <c r="D87" s="94">
        <v>1</v>
      </c>
      <c r="E87" s="97">
        <f>'PROJECT SELECTION'!$C$22*TOOLS!D87</f>
        <v>0</v>
      </c>
      <c r="F87" s="30"/>
      <c r="G87" s="103">
        <f>E87+F87</f>
        <v>0</v>
      </c>
      <c r="H87" s="9"/>
      <c r="I87" s="243"/>
      <c r="J87" s="39"/>
      <c r="K87" s="39"/>
      <c r="L87" s="39"/>
      <c r="M87" s="39"/>
      <c r="N87" s="39"/>
      <c r="O87" s="256"/>
      <c r="P87" s="260"/>
      <c r="Q87" s="39"/>
      <c r="R87" s="39"/>
      <c r="S87" s="39"/>
      <c r="T87" s="39"/>
      <c r="U87" s="39"/>
      <c r="V87" s="256"/>
      <c r="W87" s="39"/>
      <c r="X87" s="21" t="s">
        <v>331</v>
      </c>
      <c r="Y87" s="89">
        <v>1</v>
      </c>
      <c r="Z87" s="114">
        <f>'PROJECT SELECTION'!$L$21*TOOLS!Y87</f>
        <v>0</v>
      </c>
      <c r="AA87" s="22"/>
      <c r="AB87" s="108">
        <f t="shared" si="26"/>
        <v>0</v>
      </c>
      <c r="AC87" s="267"/>
    </row>
    <row r="88" spans="2:29" ht="13.5" thickBot="1">
      <c r="B88" s="260"/>
      <c r="C88" s="14" t="s">
        <v>32</v>
      </c>
      <c r="D88" s="93">
        <v>4</v>
      </c>
      <c r="E88" s="98">
        <f>'PROJECT SELECTION'!$C$22*TOOLS!D88</f>
        <v>0</v>
      </c>
      <c r="F88" s="1"/>
      <c r="G88" s="104">
        <f t="shared" ref="G88:G96" si="27">E88+F88</f>
        <v>0</v>
      </c>
      <c r="H88" s="9"/>
      <c r="I88" s="243"/>
      <c r="J88" s="39"/>
      <c r="K88" s="39"/>
      <c r="L88" s="39"/>
      <c r="M88" s="39"/>
      <c r="N88" s="39"/>
      <c r="O88" s="256"/>
      <c r="P88" s="260"/>
      <c r="Q88" s="504" t="s">
        <v>373</v>
      </c>
      <c r="R88" s="518"/>
      <c r="S88" s="518"/>
      <c r="T88" s="518"/>
      <c r="U88" s="505"/>
      <c r="V88" s="254"/>
      <c r="W88" s="39"/>
      <c r="X88" s="200" t="s">
        <v>338</v>
      </c>
      <c r="Y88" s="177">
        <v>1</v>
      </c>
      <c r="Z88" s="102">
        <f>'PROJECT SELECTION'!$L$21*TOOLS!Y88</f>
        <v>0</v>
      </c>
      <c r="AA88" s="201"/>
      <c r="AB88" s="110">
        <f t="shared" si="26"/>
        <v>0</v>
      </c>
      <c r="AC88" s="267"/>
    </row>
    <row r="89" spans="2:29" ht="26.65" thickBot="1">
      <c r="B89" s="260"/>
      <c r="C89" s="14" t="s">
        <v>33</v>
      </c>
      <c r="D89" s="93">
        <v>2</v>
      </c>
      <c r="E89" s="98">
        <f>'PROJECT SELECTION'!$C$22*TOOLS!D89</f>
        <v>0</v>
      </c>
      <c r="F89" s="1"/>
      <c r="G89" s="104">
        <f t="shared" si="27"/>
        <v>0</v>
      </c>
      <c r="H89" s="9"/>
      <c r="I89" s="243"/>
      <c r="J89" s="39"/>
      <c r="K89" s="39"/>
      <c r="L89" s="39"/>
      <c r="M89" s="39"/>
      <c r="N89" s="39"/>
      <c r="O89" s="256"/>
      <c r="P89" s="260"/>
      <c r="Q89" s="185" t="s">
        <v>54</v>
      </c>
      <c r="R89" s="184" t="s">
        <v>6</v>
      </c>
      <c r="S89" s="184" t="s">
        <v>58</v>
      </c>
      <c r="T89" s="184" t="s">
        <v>233</v>
      </c>
      <c r="U89" s="186" t="s">
        <v>7</v>
      </c>
      <c r="V89" s="254"/>
      <c r="W89" s="39"/>
      <c r="X89" s="39"/>
      <c r="Y89" s="39"/>
      <c r="Z89" s="39"/>
      <c r="AA89" s="39"/>
      <c r="AB89" s="39"/>
      <c r="AC89" s="267"/>
    </row>
    <row r="90" spans="2:29" ht="13.15">
      <c r="B90" s="260"/>
      <c r="C90" s="14" t="s">
        <v>34</v>
      </c>
      <c r="D90" s="93">
        <v>4</v>
      </c>
      <c r="E90" s="98">
        <f>'PROJECT SELECTION'!$C$22*TOOLS!D90</f>
        <v>0</v>
      </c>
      <c r="F90" s="1"/>
      <c r="G90" s="104">
        <f t="shared" si="27"/>
        <v>0</v>
      </c>
      <c r="H90" s="9"/>
      <c r="I90" s="260"/>
      <c r="J90" s="39"/>
      <c r="K90" s="39"/>
      <c r="L90" s="39"/>
      <c r="M90" s="39"/>
      <c r="N90" s="39"/>
      <c r="O90" s="256"/>
      <c r="P90" s="260"/>
      <c r="Q90" s="19" t="s">
        <v>31</v>
      </c>
      <c r="R90" s="89">
        <v>1</v>
      </c>
      <c r="S90" s="114">
        <f>'PROJECT SELECTION'!$I$21*TOOLS!R90</f>
        <v>0</v>
      </c>
      <c r="T90" s="31"/>
      <c r="U90" s="108">
        <f>S90+T90</f>
        <v>0</v>
      </c>
      <c r="V90" s="256"/>
      <c r="W90" s="39"/>
      <c r="X90" s="504" t="s">
        <v>405</v>
      </c>
      <c r="Y90" s="518"/>
      <c r="Z90" s="518"/>
      <c r="AA90" s="518"/>
      <c r="AB90" s="505"/>
      <c r="AC90" s="267"/>
    </row>
    <row r="91" spans="2:29" ht="13.15">
      <c r="B91" s="260"/>
      <c r="C91" s="14" t="s">
        <v>35</v>
      </c>
      <c r="D91" s="93">
        <v>1</v>
      </c>
      <c r="E91" s="98">
        <f>'PROJECT SELECTION'!$C$22*TOOLS!D91</f>
        <v>0</v>
      </c>
      <c r="F91" s="1"/>
      <c r="G91" s="104">
        <f t="shared" si="27"/>
        <v>0</v>
      </c>
      <c r="H91" s="9"/>
      <c r="I91" s="260"/>
      <c r="J91" s="39"/>
      <c r="K91" s="39"/>
      <c r="L91" s="39"/>
      <c r="M91" s="39"/>
      <c r="N91" s="39"/>
      <c r="O91" s="256"/>
      <c r="P91" s="260"/>
      <c r="Q91" s="19" t="s">
        <v>32</v>
      </c>
      <c r="R91" s="89">
        <v>12</v>
      </c>
      <c r="S91" s="114">
        <f>'PROJECT SELECTION'!$I$21*TOOLS!R91</f>
        <v>0</v>
      </c>
      <c r="T91" s="31"/>
      <c r="U91" s="108">
        <f t="shared" ref="U91:U101" si="28">S91+T91</f>
        <v>0</v>
      </c>
      <c r="V91" s="256"/>
      <c r="W91" s="39"/>
      <c r="X91" s="185" t="s">
        <v>54</v>
      </c>
      <c r="Y91" s="184" t="s">
        <v>6</v>
      </c>
      <c r="Z91" s="189" t="s">
        <v>58</v>
      </c>
      <c r="AA91" s="184" t="s">
        <v>233</v>
      </c>
      <c r="AB91" s="186" t="s">
        <v>7</v>
      </c>
      <c r="AC91" s="267"/>
    </row>
    <row r="92" spans="2:29">
      <c r="B92" s="260"/>
      <c r="C92" s="12" t="s">
        <v>36</v>
      </c>
      <c r="D92" s="93">
        <v>2</v>
      </c>
      <c r="E92" s="98">
        <f>'PROJECT SELECTION'!$C$22*TOOLS!D92</f>
        <v>0</v>
      </c>
      <c r="F92" s="1"/>
      <c r="G92" s="104">
        <f t="shared" si="27"/>
        <v>0</v>
      </c>
      <c r="H92" s="9"/>
      <c r="I92" s="260"/>
      <c r="J92" s="39"/>
      <c r="K92" s="39"/>
      <c r="L92" s="39"/>
      <c r="M92" s="39"/>
      <c r="N92" s="39"/>
      <c r="O92" s="256"/>
      <c r="P92" s="260"/>
      <c r="Q92" s="19" t="s">
        <v>33</v>
      </c>
      <c r="R92" s="89">
        <v>4</v>
      </c>
      <c r="S92" s="114">
        <f>'PROJECT SELECTION'!$I$21*TOOLS!R92</f>
        <v>0</v>
      </c>
      <c r="T92" s="31"/>
      <c r="U92" s="108">
        <f t="shared" si="28"/>
        <v>0</v>
      </c>
      <c r="V92" s="256"/>
      <c r="W92" s="39"/>
      <c r="X92" s="19" t="s">
        <v>31</v>
      </c>
      <c r="Y92" s="89">
        <v>1</v>
      </c>
      <c r="Z92" s="114">
        <f>'PROJECT SELECTION'!$L$22*TOOLS!Y92</f>
        <v>0</v>
      </c>
      <c r="AA92" s="31"/>
      <c r="AB92" s="108">
        <f>Z92+AA92</f>
        <v>0</v>
      </c>
      <c r="AC92" s="267"/>
    </row>
    <row r="93" spans="2:29">
      <c r="B93" s="260"/>
      <c r="C93" s="12" t="s">
        <v>37</v>
      </c>
      <c r="D93" s="93">
        <v>2</v>
      </c>
      <c r="E93" s="98">
        <f>'PROJECT SELECTION'!$C$22*TOOLS!D93</f>
        <v>0</v>
      </c>
      <c r="F93" s="1"/>
      <c r="G93" s="104">
        <f t="shared" si="27"/>
        <v>0</v>
      </c>
      <c r="H93" s="9"/>
      <c r="I93" s="260"/>
      <c r="J93" s="39"/>
      <c r="K93" s="39"/>
      <c r="L93" s="39"/>
      <c r="M93" s="39"/>
      <c r="N93" s="39"/>
      <c r="O93" s="256"/>
      <c r="P93" s="260"/>
      <c r="Q93" s="19" t="s">
        <v>34</v>
      </c>
      <c r="R93" s="89">
        <v>12</v>
      </c>
      <c r="S93" s="114">
        <f>'PROJECT SELECTION'!$I$21*TOOLS!R93</f>
        <v>0</v>
      </c>
      <c r="T93" s="31"/>
      <c r="U93" s="108">
        <f t="shared" si="28"/>
        <v>0</v>
      </c>
      <c r="V93" s="256"/>
      <c r="W93" s="39"/>
      <c r="X93" s="19" t="s">
        <v>32</v>
      </c>
      <c r="Y93" s="89">
        <v>2</v>
      </c>
      <c r="Z93" s="114">
        <f>'PROJECT SELECTION'!$L$22*TOOLS!Y93</f>
        <v>0</v>
      </c>
      <c r="AA93" s="31"/>
      <c r="AB93" s="108">
        <f t="shared" ref="AB93:AB103" si="29">Z93+AA93</f>
        <v>0</v>
      </c>
      <c r="AC93" s="267"/>
    </row>
    <row r="94" spans="2:29">
      <c r="B94" s="260"/>
      <c r="C94" s="21" t="s">
        <v>45</v>
      </c>
      <c r="D94" s="93">
        <v>2</v>
      </c>
      <c r="E94" s="98">
        <f>'PROJECT SELECTION'!$C$22*TOOLS!D94</f>
        <v>0</v>
      </c>
      <c r="F94" s="1"/>
      <c r="G94" s="104">
        <f t="shared" si="27"/>
        <v>0</v>
      </c>
      <c r="H94" s="9"/>
      <c r="I94" s="260"/>
      <c r="J94" s="39"/>
      <c r="K94" s="39"/>
      <c r="L94" s="39"/>
      <c r="M94" s="39"/>
      <c r="N94" s="39"/>
      <c r="O94" s="256"/>
      <c r="P94" s="260"/>
      <c r="Q94" s="19" t="s">
        <v>35</v>
      </c>
      <c r="R94" s="89">
        <v>4</v>
      </c>
      <c r="S94" s="114">
        <f>'PROJECT SELECTION'!$I$21*TOOLS!R94</f>
        <v>0</v>
      </c>
      <c r="T94" s="31"/>
      <c r="U94" s="108">
        <f t="shared" si="28"/>
        <v>0</v>
      </c>
      <c r="V94" s="256"/>
      <c r="W94" s="39"/>
      <c r="X94" s="19" t="s">
        <v>33</v>
      </c>
      <c r="Y94" s="89">
        <v>1</v>
      </c>
      <c r="Z94" s="114">
        <f>'PROJECT SELECTION'!$L$22*TOOLS!Y94</f>
        <v>0</v>
      </c>
      <c r="AA94" s="31"/>
      <c r="AB94" s="108">
        <f t="shared" si="29"/>
        <v>0</v>
      </c>
      <c r="AC94" s="267"/>
    </row>
    <row r="95" spans="2:29">
      <c r="B95" s="260"/>
      <c r="C95" s="21" t="s">
        <v>40</v>
      </c>
      <c r="D95" s="93">
        <v>2</v>
      </c>
      <c r="E95" s="98">
        <f>'PROJECT SELECTION'!$C$22*TOOLS!D95</f>
        <v>0</v>
      </c>
      <c r="F95" s="1"/>
      <c r="G95" s="104">
        <f t="shared" si="27"/>
        <v>0</v>
      </c>
      <c r="H95" s="9"/>
      <c r="I95" s="260"/>
      <c r="J95" s="39"/>
      <c r="K95" s="39"/>
      <c r="L95" s="39"/>
      <c r="M95" s="39"/>
      <c r="N95" s="39"/>
      <c r="O95" s="256"/>
      <c r="P95" s="260"/>
      <c r="Q95" s="21" t="s">
        <v>36</v>
      </c>
      <c r="R95" s="89">
        <v>1</v>
      </c>
      <c r="S95" s="114">
        <f>'PROJECT SELECTION'!$I$21*TOOLS!R95</f>
        <v>0</v>
      </c>
      <c r="T95" s="31"/>
      <c r="U95" s="108">
        <f t="shared" si="28"/>
        <v>0</v>
      </c>
      <c r="V95" s="256"/>
      <c r="W95" s="39"/>
      <c r="X95" s="19" t="s">
        <v>34</v>
      </c>
      <c r="Y95" s="89">
        <v>3</v>
      </c>
      <c r="Z95" s="114">
        <f>'PROJECT SELECTION'!$L$22*TOOLS!Y95</f>
        <v>0</v>
      </c>
      <c r="AA95" s="31"/>
      <c r="AB95" s="108">
        <f t="shared" si="29"/>
        <v>0</v>
      </c>
      <c r="AC95" s="267"/>
    </row>
    <row r="96" spans="2:29">
      <c r="B96" s="260"/>
      <c r="C96" s="21" t="s">
        <v>57</v>
      </c>
      <c r="D96" s="93">
        <v>2</v>
      </c>
      <c r="E96" s="98">
        <f>'PROJECT SELECTION'!$C$22*TOOLS!D96</f>
        <v>0</v>
      </c>
      <c r="F96" s="1"/>
      <c r="G96" s="104">
        <f t="shared" si="27"/>
        <v>0</v>
      </c>
      <c r="H96" s="9"/>
      <c r="I96" s="260"/>
      <c r="J96" s="39"/>
      <c r="K96" s="39"/>
      <c r="L96" s="39"/>
      <c r="M96" s="39"/>
      <c r="N96" s="39"/>
      <c r="O96" s="256"/>
      <c r="P96" s="260"/>
      <c r="Q96" s="21" t="s">
        <v>37</v>
      </c>
      <c r="R96" s="89">
        <v>1</v>
      </c>
      <c r="S96" s="114">
        <f>'PROJECT SELECTION'!$I$21*TOOLS!R96</f>
        <v>0</v>
      </c>
      <c r="T96" s="22"/>
      <c r="U96" s="108">
        <f t="shared" si="28"/>
        <v>0</v>
      </c>
      <c r="V96" s="256"/>
      <c r="W96" s="39"/>
      <c r="X96" s="19" t="s">
        <v>35</v>
      </c>
      <c r="Y96" s="89">
        <v>1</v>
      </c>
      <c r="Z96" s="114">
        <f>'PROJECT SELECTION'!$L$22*TOOLS!Y96</f>
        <v>0</v>
      </c>
      <c r="AA96" s="31"/>
      <c r="AB96" s="108">
        <f t="shared" si="29"/>
        <v>0</v>
      </c>
      <c r="AC96" s="267"/>
    </row>
    <row r="97" spans="2:29" ht="13.15" thickBot="1">
      <c r="B97" s="260"/>
      <c r="C97" s="39"/>
      <c r="D97" s="39"/>
      <c r="E97" s="39"/>
      <c r="F97" s="39"/>
      <c r="G97" s="39"/>
      <c r="H97" s="42"/>
      <c r="I97" s="260"/>
      <c r="J97" s="39"/>
      <c r="K97" s="39"/>
      <c r="L97" s="39"/>
      <c r="M97" s="39"/>
      <c r="N97" s="39"/>
      <c r="O97" s="256"/>
      <c r="P97" s="260"/>
      <c r="Q97" s="21" t="s">
        <v>45</v>
      </c>
      <c r="R97" s="89">
        <v>1</v>
      </c>
      <c r="S97" s="114">
        <f>'PROJECT SELECTION'!$I$21*TOOLS!R97</f>
        <v>0</v>
      </c>
      <c r="T97" s="22"/>
      <c r="U97" s="108">
        <f t="shared" si="28"/>
        <v>0</v>
      </c>
      <c r="V97" s="256"/>
      <c r="W97" s="39"/>
      <c r="X97" s="48" t="s">
        <v>36</v>
      </c>
      <c r="Y97" s="89">
        <v>1</v>
      </c>
      <c r="Z97" s="114">
        <f>'PROJECT SELECTION'!$L$22*TOOLS!Y97</f>
        <v>0</v>
      </c>
      <c r="AA97" s="31"/>
      <c r="AB97" s="108">
        <f t="shared" si="29"/>
        <v>0</v>
      </c>
      <c r="AC97" s="267"/>
    </row>
    <row r="98" spans="2:29" ht="13.5" thickBot="1">
      <c r="B98" s="260"/>
      <c r="C98" s="506" t="s">
        <v>290</v>
      </c>
      <c r="D98" s="517"/>
      <c r="E98" s="517"/>
      <c r="F98" s="517"/>
      <c r="G98" s="507"/>
      <c r="H98" s="299"/>
      <c r="I98" s="260"/>
      <c r="J98" s="39"/>
      <c r="K98" s="39"/>
      <c r="L98" s="39"/>
      <c r="M98" s="39"/>
      <c r="N98" s="39"/>
      <c r="O98" s="256"/>
      <c r="P98" s="260"/>
      <c r="Q98" s="21" t="s">
        <v>53</v>
      </c>
      <c r="R98" s="89">
        <v>1</v>
      </c>
      <c r="S98" s="114">
        <f>'PROJECT SELECTION'!$I$21*TOOLS!R98</f>
        <v>0</v>
      </c>
      <c r="T98" s="22"/>
      <c r="U98" s="108">
        <f t="shared" si="28"/>
        <v>0</v>
      </c>
      <c r="V98" s="256"/>
      <c r="W98" s="39"/>
      <c r="X98" s="21" t="s">
        <v>37</v>
      </c>
      <c r="Y98" s="89">
        <v>1</v>
      </c>
      <c r="Z98" s="114">
        <f>'PROJECT SELECTION'!$L$22*TOOLS!Y98</f>
        <v>0</v>
      </c>
      <c r="AA98" s="31"/>
      <c r="AB98" s="108">
        <f t="shared" si="29"/>
        <v>0</v>
      </c>
      <c r="AC98" s="267"/>
    </row>
    <row r="99" spans="2:29" ht="14.65" customHeight="1" thickBot="1">
      <c r="B99" s="260"/>
      <c r="C99" s="6" t="s">
        <v>54</v>
      </c>
      <c r="D99" s="7" t="s">
        <v>6</v>
      </c>
      <c r="E99" s="7" t="s">
        <v>58</v>
      </c>
      <c r="F99" s="2" t="s">
        <v>233</v>
      </c>
      <c r="G99" s="148" t="s">
        <v>7</v>
      </c>
      <c r="H99" s="263"/>
      <c r="I99" s="260"/>
      <c r="J99" s="39"/>
      <c r="K99" s="39"/>
      <c r="L99" s="39"/>
      <c r="M99" s="39"/>
      <c r="N99" s="39"/>
      <c r="O99" s="256"/>
      <c r="P99" s="260"/>
      <c r="Q99" s="21" t="s">
        <v>260</v>
      </c>
      <c r="R99" s="89">
        <v>1</v>
      </c>
      <c r="S99" s="114">
        <f>'PROJECT SELECTION'!$I$21*TOOLS!R99</f>
        <v>0</v>
      </c>
      <c r="T99" s="22"/>
      <c r="U99" s="108">
        <f t="shared" si="28"/>
        <v>0</v>
      </c>
      <c r="V99" s="256"/>
      <c r="W99" s="39"/>
      <c r="X99" s="21" t="s">
        <v>57</v>
      </c>
      <c r="Y99" s="89">
        <v>2</v>
      </c>
      <c r="Z99" s="114">
        <f>'PROJECT SELECTION'!$L$22*TOOLS!Y99</f>
        <v>0</v>
      </c>
      <c r="AA99" s="22"/>
      <c r="AB99" s="108">
        <f t="shared" si="29"/>
        <v>0</v>
      </c>
      <c r="AC99" s="267"/>
    </row>
    <row r="100" spans="2:29">
      <c r="B100" s="260"/>
      <c r="C100" s="149" t="s">
        <v>41</v>
      </c>
      <c r="D100" s="94">
        <v>1</v>
      </c>
      <c r="E100" s="97">
        <f>'PROJECT SELECTION'!$C$23*TOOLS!D100</f>
        <v>0</v>
      </c>
      <c r="F100" s="30"/>
      <c r="G100" s="103">
        <f>E100+F100</f>
        <v>0</v>
      </c>
      <c r="H100" s="9"/>
      <c r="I100" s="260"/>
      <c r="J100" s="39"/>
      <c r="K100" s="39"/>
      <c r="L100" s="39"/>
      <c r="M100" s="39"/>
      <c r="N100" s="39"/>
      <c r="O100" s="256"/>
      <c r="P100" s="260"/>
      <c r="Q100" s="21" t="s">
        <v>39</v>
      </c>
      <c r="R100" s="89">
        <v>4</v>
      </c>
      <c r="S100" s="114">
        <f>'PROJECT SELECTION'!$I$21*TOOLS!R100</f>
        <v>0</v>
      </c>
      <c r="T100" s="22"/>
      <c r="U100" s="108">
        <f t="shared" si="28"/>
        <v>0</v>
      </c>
      <c r="V100" s="256"/>
      <c r="W100" s="39"/>
      <c r="X100" s="21" t="s">
        <v>303</v>
      </c>
      <c r="Y100" s="89">
        <v>1</v>
      </c>
      <c r="Z100" s="114">
        <f>'PROJECT SELECTION'!$L$22*TOOLS!Y100</f>
        <v>0</v>
      </c>
      <c r="AA100" s="22"/>
      <c r="AB100" s="108">
        <f t="shared" si="29"/>
        <v>0</v>
      </c>
      <c r="AC100" s="267"/>
    </row>
    <row r="101" spans="2:29">
      <c r="B101" s="260"/>
      <c r="C101" s="14" t="s">
        <v>32</v>
      </c>
      <c r="D101" s="93">
        <v>2</v>
      </c>
      <c r="E101" s="98">
        <f>'PROJECT SELECTION'!$C$23*TOOLS!D101</f>
        <v>0</v>
      </c>
      <c r="F101" s="1"/>
      <c r="G101" s="104">
        <f t="shared" ref="G101:G108" si="30">E101+F101</f>
        <v>0</v>
      </c>
      <c r="H101" s="9"/>
      <c r="I101" s="260"/>
      <c r="J101" s="39"/>
      <c r="K101" s="39"/>
      <c r="L101" s="39"/>
      <c r="M101" s="39"/>
      <c r="N101" s="39"/>
      <c r="O101" s="256"/>
      <c r="P101" s="260"/>
      <c r="Q101" s="21" t="s">
        <v>40</v>
      </c>
      <c r="R101" s="89">
        <v>2</v>
      </c>
      <c r="S101" s="114">
        <f>'PROJECT SELECTION'!$I$21*TOOLS!R101</f>
        <v>0</v>
      </c>
      <c r="T101" s="22"/>
      <c r="U101" s="108">
        <f t="shared" si="28"/>
        <v>0</v>
      </c>
      <c r="V101" s="256"/>
      <c r="W101" s="39"/>
      <c r="X101" s="21" t="s">
        <v>40</v>
      </c>
      <c r="Y101" s="89">
        <v>2</v>
      </c>
      <c r="Z101" s="114">
        <f>'PROJECT SELECTION'!$L$22*TOOLS!Y101</f>
        <v>0</v>
      </c>
      <c r="AA101" s="22"/>
      <c r="AB101" s="108">
        <f t="shared" si="29"/>
        <v>0</v>
      </c>
      <c r="AC101" s="267"/>
    </row>
    <row r="102" spans="2:29">
      <c r="B102" s="260"/>
      <c r="C102" s="14" t="s">
        <v>33</v>
      </c>
      <c r="D102" s="93">
        <v>1</v>
      </c>
      <c r="E102" s="98">
        <f>'PROJECT SELECTION'!$C$23*TOOLS!D102</f>
        <v>0</v>
      </c>
      <c r="F102" s="1"/>
      <c r="G102" s="104">
        <f t="shared" si="30"/>
        <v>0</v>
      </c>
      <c r="H102" s="9"/>
      <c r="I102" s="260"/>
      <c r="J102" s="39"/>
      <c r="K102" s="39"/>
      <c r="L102" s="39"/>
      <c r="M102" s="39"/>
      <c r="N102" s="39"/>
      <c r="O102" s="256"/>
      <c r="P102" s="260"/>
      <c r="Q102" s="21" t="s">
        <v>46</v>
      </c>
      <c r="R102" s="89">
        <v>1</v>
      </c>
      <c r="S102" s="114">
        <f>'PROJECT SELECTION'!$I$21*TOOLS!R102</f>
        <v>0</v>
      </c>
      <c r="T102" s="22"/>
      <c r="U102" s="108">
        <f t="shared" ref="U102:U103" si="31">S102+T102</f>
        <v>0</v>
      </c>
      <c r="V102" s="256"/>
      <c r="W102" s="39"/>
      <c r="X102" s="21" t="s">
        <v>307</v>
      </c>
      <c r="Y102" s="89">
        <v>1</v>
      </c>
      <c r="Z102" s="114">
        <f>'PROJECT SELECTION'!$L$22*TOOLS!Y102</f>
        <v>0</v>
      </c>
      <c r="AA102" s="22"/>
      <c r="AB102" s="108">
        <f t="shared" si="29"/>
        <v>0</v>
      </c>
      <c r="AC102" s="267"/>
    </row>
    <row r="103" spans="2:29" ht="13.15" thickBot="1">
      <c r="B103" s="260"/>
      <c r="C103" s="14" t="s">
        <v>34</v>
      </c>
      <c r="D103" s="93">
        <v>2</v>
      </c>
      <c r="E103" s="98">
        <f>'PROJECT SELECTION'!$C$23*TOOLS!D103</f>
        <v>0</v>
      </c>
      <c r="F103" s="1"/>
      <c r="G103" s="104">
        <f t="shared" si="30"/>
        <v>0</v>
      </c>
      <c r="H103" s="9"/>
      <c r="I103" s="260"/>
      <c r="J103" s="39"/>
      <c r="K103" s="39"/>
      <c r="L103" s="39"/>
      <c r="M103" s="39"/>
      <c r="N103" s="39"/>
      <c r="O103" s="256"/>
      <c r="P103" s="260"/>
      <c r="Q103" s="25" t="s">
        <v>384</v>
      </c>
      <c r="R103" s="90">
        <v>2</v>
      </c>
      <c r="S103" s="114">
        <f>'PROJECT SELECTION'!$I$21*TOOLS!R103</f>
        <v>0</v>
      </c>
      <c r="T103" s="33"/>
      <c r="U103" s="109">
        <f t="shared" si="31"/>
        <v>0</v>
      </c>
      <c r="V103" s="256"/>
      <c r="W103" s="39"/>
      <c r="X103" s="21" t="s">
        <v>413</v>
      </c>
      <c r="Y103" s="89">
        <v>1</v>
      </c>
      <c r="Z103" s="114">
        <f>'PROJECT SELECTION'!$L$22*TOOLS!Y103</f>
        <v>0</v>
      </c>
      <c r="AA103" s="22"/>
      <c r="AB103" s="108">
        <f t="shared" si="29"/>
        <v>0</v>
      </c>
      <c r="AC103" s="267"/>
    </row>
    <row r="104" spans="2:29" ht="13.15" thickBot="1">
      <c r="B104" s="260"/>
      <c r="C104" s="14" t="s">
        <v>35</v>
      </c>
      <c r="D104" s="93">
        <v>1</v>
      </c>
      <c r="E104" s="98">
        <f>'PROJECT SELECTION'!$C$23*TOOLS!D104</f>
        <v>0</v>
      </c>
      <c r="F104" s="1"/>
      <c r="G104" s="104">
        <f t="shared" si="30"/>
        <v>0</v>
      </c>
      <c r="H104" s="9"/>
      <c r="I104" s="260"/>
      <c r="J104" s="39"/>
      <c r="K104" s="39"/>
      <c r="L104" s="39"/>
      <c r="M104" s="39"/>
      <c r="N104" s="39"/>
      <c r="O104" s="256"/>
      <c r="P104" s="260"/>
      <c r="Q104" s="39"/>
      <c r="R104" s="39"/>
      <c r="S104" s="39"/>
      <c r="T104" s="39"/>
      <c r="U104" s="39"/>
      <c r="V104" s="256"/>
      <c r="W104" s="39"/>
      <c r="X104" s="39"/>
      <c r="Y104" s="39"/>
      <c r="Z104" s="39"/>
      <c r="AA104" s="39"/>
      <c r="AB104" s="39"/>
      <c r="AC104" s="267"/>
    </row>
    <row r="105" spans="2:29" ht="13.15">
      <c r="B105" s="260"/>
      <c r="C105" s="12" t="s">
        <v>36</v>
      </c>
      <c r="D105" s="93">
        <v>1</v>
      </c>
      <c r="E105" s="98">
        <f>'PROJECT SELECTION'!$C$23*TOOLS!D105</f>
        <v>0</v>
      </c>
      <c r="F105" s="1"/>
      <c r="G105" s="104">
        <f t="shared" si="30"/>
        <v>0</v>
      </c>
      <c r="H105" s="9"/>
      <c r="I105" s="260"/>
      <c r="J105" s="39"/>
      <c r="K105" s="39"/>
      <c r="L105" s="39"/>
      <c r="M105" s="39"/>
      <c r="N105" s="39"/>
      <c r="O105" s="256"/>
      <c r="P105" s="260"/>
      <c r="Q105" s="39"/>
      <c r="R105" s="39"/>
      <c r="S105" s="39"/>
      <c r="T105" s="39"/>
      <c r="U105" s="39"/>
      <c r="V105" s="254"/>
      <c r="W105" s="39"/>
      <c r="X105" s="504" t="s">
        <v>424</v>
      </c>
      <c r="Y105" s="518"/>
      <c r="Z105" s="518"/>
      <c r="AA105" s="518"/>
      <c r="AB105" s="505"/>
      <c r="AC105" s="267"/>
    </row>
    <row r="106" spans="2:29" ht="13.15">
      <c r="B106" s="260"/>
      <c r="C106" s="12" t="s">
        <v>37</v>
      </c>
      <c r="D106" s="93">
        <v>1</v>
      </c>
      <c r="E106" s="98">
        <f>'PROJECT SELECTION'!$C$23*TOOLS!D106</f>
        <v>0</v>
      </c>
      <c r="F106" s="1"/>
      <c r="G106" s="104">
        <f t="shared" si="30"/>
        <v>0</v>
      </c>
      <c r="H106" s="9"/>
      <c r="I106" s="260"/>
      <c r="J106" s="39"/>
      <c r="K106" s="39"/>
      <c r="L106" s="39"/>
      <c r="M106" s="39"/>
      <c r="N106" s="39"/>
      <c r="O106" s="256"/>
      <c r="P106" s="260"/>
      <c r="Q106" s="39"/>
      <c r="R106" s="39"/>
      <c r="S106" s="39"/>
      <c r="T106" s="39"/>
      <c r="U106" s="39"/>
      <c r="V106" s="254"/>
      <c r="W106" s="39"/>
      <c r="X106" s="185" t="s">
        <v>54</v>
      </c>
      <c r="Y106" s="184" t="s">
        <v>6</v>
      </c>
      <c r="Z106" s="189" t="s">
        <v>58</v>
      </c>
      <c r="AA106" s="184" t="s">
        <v>233</v>
      </c>
      <c r="AB106" s="186" t="s">
        <v>7</v>
      </c>
      <c r="AC106" s="267"/>
    </row>
    <row r="107" spans="2:29">
      <c r="B107" s="260"/>
      <c r="C107" s="21" t="s">
        <v>57</v>
      </c>
      <c r="D107" s="93">
        <v>2</v>
      </c>
      <c r="E107" s="98">
        <f>'PROJECT SELECTION'!$C$23*TOOLS!D107</f>
        <v>0</v>
      </c>
      <c r="F107" s="1"/>
      <c r="G107" s="104">
        <f t="shared" si="30"/>
        <v>0</v>
      </c>
      <c r="H107" s="9"/>
      <c r="I107" s="260"/>
      <c r="J107" s="39"/>
      <c r="K107" s="39"/>
      <c r="L107" s="39"/>
      <c r="M107" s="39"/>
      <c r="N107" s="39"/>
      <c r="O107" s="256"/>
      <c r="P107" s="260"/>
      <c r="Q107" s="39"/>
      <c r="R107" s="39"/>
      <c r="S107" s="39"/>
      <c r="T107" s="39"/>
      <c r="U107" s="39"/>
      <c r="V107" s="256"/>
      <c r="W107" s="39"/>
      <c r="X107" s="19" t="s">
        <v>31</v>
      </c>
      <c r="Y107" s="89">
        <v>1</v>
      </c>
      <c r="Z107" s="114">
        <f>'PROJECT SELECTION'!$L$23*TOOLS!Y107</f>
        <v>0</v>
      </c>
      <c r="AA107" s="31"/>
      <c r="AB107" s="108">
        <f>Z107+AA107</f>
        <v>0</v>
      </c>
      <c r="AC107" s="267"/>
    </row>
    <row r="108" spans="2:29">
      <c r="B108" s="260"/>
      <c r="C108" s="12" t="s">
        <v>272</v>
      </c>
      <c r="D108" s="89">
        <v>1</v>
      </c>
      <c r="E108" s="98">
        <f>'PROJECT SELECTION'!$C$23*TOOLS!D108</f>
        <v>0</v>
      </c>
      <c r="F108" s="1"/>
      <c r="G108" s="104">
        <f t="shared" si="30"/>
        <v>0</v>
      </c>
      <c r="H108" s="9"/>
      <c r="I108" s="260"/>
      <c r="J108" s="39"/>
      <c r="K108" s="39"/>
      <c r="L108" s="39"/>
      <c r="M108" s="39"/>
      <c r="N108" s="39"/>
      <c r="O108" s="256"/>
      <c r="P108" s="260"/>
      <c r="Q108" s="39"/>
      <c r="R108" s="39"/>
      <c r="S108" s="39"/>
      <c r="T108" s="39"/>
      <c r="U108" s="39"/>
      <c r="V108" s="256"/>
      <c r="W108" s="39"/>
      <c r="X108" s="19" t="s">
        <v>32</v>
      </c>
      <c r="Y108" s="89">
        <v>2</v>
      </c>
      <c r="Z108" s="114">
        <f>'PROJECT SELECTION'!$L$23*TOOLS!Y108</f>
        <v>0</v>
      </c>
      <c r="AA108" s="31"/>
      <c r="AB108" s="108">
        <f t="shared" ref="AB108:AB114" si="32">Z108+AA108</f>
        <v>0</v>
      </c>
      <c r="AC108" s="267"/>
    </row>
    <row r="109" spans="2:29" ht="13.15" thickBot="1">
      <c r="B109" s="260"/>
      <c r="C109" s="39"/>
      <c r="D109" s="39"/>
      <c r="E109" s="39"/>
      <c r="F109" s="39"/>
      <c r="G109" s="39"/>
      <c r="H109" s="42"/>
      <c r="I109" s="260"/>
      <c r="J109" s="39"/>
      <c r="K109" s="39"/>
      <c r="L109" s="39"/>
      <c r="M109" s="39"/>
      <c r="N109" s="39"/>
      <c r="O109" s="256"/>
      <c r="P109" s="260"/>
      <c r="Q109" s="39"/>
      <c r="R109" s="39"/>
      <c r="S109" s="39"/>
      <c r="T109" s="39"/>
      <c r="U109" s="39"/>
      <c r="V109" s="256"/>
      <c r="W109" s="39"/>
      <c r="X109" s="19" t="s">
        <v>33</v>
      </c>
      <c r="Y109" s="89">
        <v>1</v>
      </c>
      <c r="Z109" s="114">
        <f>'PROJECT SELECTION'!$L$23*TOOLS!Y109</f>
        <v>0</v>
      </c>
      <c r="AA109" s="31"/>
      <c r="AB109" s="108">
        <f t="shared" si="32"/>
        <v>0</v>
      </c>
      <c r="AC109" s="267"/>
    </row>
    <row r="110" spans="2:29" ht="13.15">
      <c r="B110" s="260"/>
      <c r="C110" s="504" t="s">
        <v>343</v>
      </c>
      <c r="D110" s="518"/>
      <c r="E110" s="518"/>
      <c r="F110" s="518"/>
      <c r="G110" s="505"/>
      <c r="H110" s="299"/>
      <c r="I110" s="260"/>
      <c r="J110" s="39"/>
      <c r="K110" s="39"/>
      <c r="L110" s="39"/>
      <c r="M110" s="39"/>
      <c r="N110" s="39"/>
      <c r="O110" s="256"/>
      <c r="P110" s="260"/>
      <c r="Q110" s="39"/>
      <c r="R110" s="39"/>
      <c r="S110" s="39"/>
      <c r="T110" s="39"/>
      <c r="U110" s="39"/>
      <c r="V110" s="256"/>
      <c r="W110" s="39"/>
      <c r="X110" s="19" t="s">
        <v>34</v>
      </c>
      <c r="Y110" s="89">
        <v>2</v>
      </c>
      <c r="Z110" s="114">
        <f>'PROJECT SELECTION'!$L$23*TOOLS!Y110</f>
        <v>0</v>
      </c>
      <c r="AA110" s="31"/>
      <c r="AB110" s="108">
        <f t="shared" si="32"/>
        <v>0</v>
      </c>
      <c r="AC110" s="267"/>
    </row>
    <row r="111" spans="2:29" ht="26.25">
      <c r="B111" s="260"/>
      <c r="C111" s="185" t="s">
        <v>54</v>
      </c>
      <c r="D111" s="184" t="s">
        <v>6</v>
      </c>
      <c r="E111" s="184" t="s">
        <v>58</v>
      </c>
      <c r="F111" s="184" t="s">
        <v>233</v>
      </c>
      <c r="G111" s="208" t="s">
        <v>7</v>
      </c>
      <c r="H111" s="263"/>
      <c r="I111" s="260"/>
      <c r="J111" s="39"/>
      <c r="K111" s="39"/>
      <c r="L111" s="39"/>
      <c r="M111" s="39"/>
      <c r="N111" s="39"/>
      <c r="O111" s="256"/>
      <c r="P111" s="260"/>
      <c r="Q111" s="39"/>
      <c r="R111" s="39"/>
      <c r="S111" s="39"/>
      <c r="T111" s="39"/>
      <c r="U111" s="39"/>
      <c r="V111" s="256"/>
      <c r="W111" s="39"/>
      <c r="X111" s="19" t="s">
        <v>35</v>
      </c>
      <c r="Y111" s="89">
        <v>1</v>
      </c>
      <c r="Z111" s="114">
        <f>'PROJECT SELECTION'!$L$23*TOOLS!Y111</f>
        <v>0</v>
      </c>
      <c r="AA111" s="31"/>
      <c r="AB111" s="108">
        <f t="shared" si="32"/>
        <v>0</v>
      </c>
      <c r="AC111" s="267"/>
    </row>
    <row r="112" spans="2:29">
      <c r="B112" s="260"/>
      <c r="C112" s="14" t="s">
        <v>41</v>
      </c>
      <c r="D112" s="93">
        <v>1</v>
      </c>
      <c r="E112" s="98">
        <f>'PROJECT SELECTION'!$C$24*TOOLS!D112</f>
        <v>0</v>
      </c>
      <c r="F112" s="1"/>
      <c r="G112" s="104">
        <f>E112+F112</f>
        <v>0</v>
      </c>
      <c r="H112" s="9"/>
      <c r="I112" s="260"/>
      <c r="J112" s="39"/>
      <c r="K112" s="39"/>
      <c r="L112" s="39"/>
      <c r="M112" s="39"/>
      <c r="N112" s="39"/>
      <c r="O112" s="256"/>
      <c r="P112" s="260"/>
      <c r="Q112" s="39"/>
      <c r="R112" s="39"/>
      <c r="S112" s="39"/>
      <c r="T112" s="39"/>
      <c r="U112" s="39"/>
      <c r="V112" s="256"/>
      <c r="W112" s="39"/>
      <c r="X112" s="48" t="s">
        <v>36</v>
      </c>
      <c r="Y112" s="89">
        <v>1</v>
      </c>
      <c r="Z112" s="114">
        <f>'PROJECT SELECTION'!$L$23*TOOLS!Y112</f>
        <v>0</v>
      </c>
      <c r="AA112" s="31"/>
      <c r="AB112" s="108">
        <f t="shared" si="32"/>
        <v>0</v>
      </c>
      <c r="AC112" s="267"/>
    </row>
    <row r="113" spans="2:29">
      <c r="B113" s="260"/>
      <c r="C113" s="14" t="s">
        <v>32</v>
      </c>
      <c r="D113" s="93">
        <v>4</v>
      </c>
      <c r="E113" s="98">
        <f>'PROJECT SELECTION'!$C$24*TOOLS!D113</f>
        <v>0</v>
      </c>
      <c r="F113" s="1"/>
      <c r="G113" s="104">
        <f t="shared" ref="G113:G120" si="33">E113+F113</f>
        <v>0</v>
      </c>
      <c r="H113" s="9"/>
      <c r="I113" s="260"/>
      <c r="J113" s="39"/>
      <c r="K113" s="39"/>
      <c r="L113" s="39"/>
      <c r="M113" s="39"/>
      <c r="N113" s="39"/>
      <c r="O113" s="256"/>
      <c r="P113" s="260"/>
      <c r="Q113" s="39"/>
      <c r="R113" s="39"/>
      <c r="S113" s="39"/>
      <c r="T113" s="39"/>
      <c r="U113" s="39"/>
      <c r="V113" s="256"/>
      <c r="W113" s="39"/>
      <c r="X113" s="21" t="s">
        <v>37</v>
      </c>
      <c r="Y113" s="89">
        <v>1</v>
      </c>
      <c r="Z113" s="114">
        <f>'PROJECT SELECTION'!$L$23*TOOLS!Y113</f>
        <v>0</v>
      </c>
      <c r="AA113" s="31"/>
      <c r="AB113" s="108">
        <f t="shared" si="32"/>
        <v>0</v>
      </c>
      <c r="AC113" s="267"/>
    </row>
    <row r="114" spans="2:29">
      <c r="B114" s="260"/>
      <c r="C114" s="14" t="s">
        <v>33</v>
      </c>
      <c r="D114" s="93">
        <v>2</v>
      </c>
      <c r="E114" s="98">
        <f>'PROJECT SELECTION'!$C$24*TOOLS!D114</f>
        <v>0</v>
      </c>
      <c r="F114" s="1"/>
      <c r="G114" s="104">
        <f t="shared" si="33"/>
        <v>0</v>
      </c>
      <c r="H114" s="9"/>
      <c r="I114" s="260"/>
      <c r="J114" s="39"/>
      <c r="K114" s="39"/>
      <c r="L114" s="39"/>
      <c r="M114" s="39"/>
      <c r="N114" s="39"/>
      <c r="O114" s="256"/>
      <c r="P114" s="260"/>
      <c r="Q114" s="39"/>
      <c r="R114" s="39"/>
      <c r="S114" s="39"/>
      <c r="T114" s="39"/>
      <c r="U114" s="39"/>
      <c r="V114" s="256"/>
      <c r="W114" s="39"/>
      <c r="X114" s="21" t="s">
        <v>57</v>
      </c>
      <c r="Y114" s="89">
        <v>2</v>
      </c>
      <c r="Z114" s="114">
        <f>'PROJECT SELECTION'!$L$23*TOOLS!Y114</f>
        <v>0</v>
      </c>
      <c r="AA114" s="22"/>
      <c r="AB114" s="108">
        <f t="shared" si="32"/>
        <v>0</v>
      </c>
      <c r="AC114" s="267"/>
    </row>
    <row r="115" spans="2:29" ht="13.15" thickBot="1">
      <c r="B115" s="260"/>
      <c r="C115" s="14" t="s">
        <v>34</v>
      </c>
      <c r="D115" s="93">
        <v>4</v>
      </c>
      <c r="E115" s="98">
        <f>'PROJECT SELECTION'!$C$24*TOOLS!D115</f>
        <v>0</v>
      </c>
      <c r="F115" s="1"/>
      <c r="G115" s="104">
        <f t="shared" si="33"/>
        <v>0</v>
      </c>
      <c r="H115" s="9"/>
      <c r="I115" s="260"/>
      <c r="J115" s="39"/>
      <c r="K115" s="39"/>
      <c r="L115" s="39"/>
      <c r="M115" s="39"/>
      <c r="N115" s="39"/>
      <c r="O115" s="256"/>
      <c r="P115" s="260"/>
      <c r="Q115" s="39"/>
      <c r="R115" s="39"/>
      <c r="S115" s="39"/>
      <c r="T115" s="39"/>
      <c r="U115" s="39"/>
      <c r="V115" s="256"/>
      <c r="W115" s="39"/>
      <c r="X115" s="39"/>
      <c r="Y115" s="39"/>
      <c r="Z115" s="39"/>
      <c r="AA115" s="39"/>
      <c r="AB115" s="39"/>
      <c r="AC115" s="267"/>
    </row>
    <row r="116" spans="2:29" ht="13.15">
      <c r="B116" s="260"/>
      <c r="C116" s="14" t="s">
        <v>35</v>
      </c>
      <c r="D116" s="93">
        <v>1</v>
      </c>
      <c r="E116" s="98">
        <f>'PROJECT SELECTION'!$C$24*TOOLS!D116</f>
        <v>0</v>
      </c>
      <c r="F116" s="1"/>
      <c r="G116" s="104">
        <f t="shared" si="33"/>
        <v>0</v>
      </c>
      <c r="H116" s="9"/>
      <c r="I116" s="260"/>
      <c r="J116" s="39"/>
      <c r="K116" s="39"/>
      <c r="L116" s="39"/>
      <c r="M116" s="39"/>
      <c r="N116" s="39"/>
      <c r="O116" s="256"/>
      <c r="P116" s="260"/>
      <c r="Q116" s="39"/>
      <c r="R116" s="39"/>
      <c r="S116" s="39"/>
      <c r="T116" s="39"/>
      <c r="U116" s="39"/>
      <c r="V116" s="256"/>
      <c r="W116" s="39"/>
      <c r="X116" s="504" t="s">
        <v>473</v>
      </c>
      <c r="Y116" s="518"/>
      <c r="Z116" s="518"/>
      <c r="AA116" s="518"/>
      <c r="AB116" s="505"/>
      <c r="AC116" s="267"/>
    </row>
    <row r="117" spans="2:29" ht="13.15">
      <c r="B117" s="260"/>
      <c r="C117" s="12" t="s">
        <v>36</v>
      </c>
      <c r="D117" s="93">
        <v>1</v>
      </c>
      <c r="E117" s="98">
        <f>'PROJECT SELECTION'!$C$24*TOOLS!D117</f>
        <v>0</v>
      </c>
      <c r="F117" s="1"/>
      <c r="G117" s="104">
        <f t="shared" si="33"/>
        <v>0</v>
      </c>
      <c r="H117" s="9"/>
      <c r="I117" s="260"/>
      <c r="J117" s="39"/>
      <c r="K117" s="39"/>
      <c r="L117" s="39"/>
      <c r="M117" s="39"/>
      <c r="N117" s="39"/>
      <c r="O117" s="256"/>
      <c r="P117" s="260"/>
      <c r="Q117" s="39"/>
      <c r="R117" s="39"/>
      <c r="S117" s="39"/>
      <c r="T117" s="39"/>
      <c r="U117" s="39"/>
      <c r="V117" s="256"/>
      <c r="W117" s="39"/>
      <c r="X117" s="185" t="s">
        <v>54</v>
      </c>
      <c r="Y117" s="184" t="s">
        <v>6</v>
      </c>
      <c r="Z117" s="189" t="s">
        <v>58</v>
      </c>
      <c r="AA117" s="184" t="s">
        <v>233</v>
      </c>
      <c r="AB117" s="186" t="s">
        <v>7</v>
      </c>
      <c r="AC117" s="267"/>
    </row>
    <row r="118" spans="2:29">
      <c r="B118" s="260"/>
      <c r="C118" s="12" t="s">
        <v>37</v>
      </c>
      <c r="D118" s="93">
        <v>1</v>
      </c>
      <c r="E118" s="98">
        <f>'PROJECT SELECTION'!$C$24*TOOLS!D118</f>
        <v>0</v>
      </c>
      <c r="F118" s="1"/>
      <c r="G118" s="104">
        <f t="shared" si="33"/>
        <v>0</v>
      </c>
      <c r="H118" s="9"/>
      <c r="I118" s="260"/>
      <c r="J118" s="39"/>
      <c r="K118" s="39"/>
      <c r="L118" s="39"/>
      <c r="M118" s="39"/>
      <c r="N118" s="39"/>
      <c r="O118" s="256"/>
      <c r="P118" s="260"/>
      <c r="Q118" s="39"/>
      <c r="R118" s="39"/>
      <c r="S118" s="39"/>
      <c r="T118" s="39"/>
      <c r="U118" s="39"/>
      <c r="V118" s="256"/>
      <c r="W118" s="39"/>
      <c r="X118" s="19" t="s">
        <v>31</v>
      </c>
      <c r="Y118" s="89">
        <v>1</v>
      </c>
      <c r="Z118" s="114">
        <f>'PROJECT SELECTION'!$L$24*TOOLS!Y118</f>
        <v>0</v>
      </c>
      <c r="AA118" s="31"/>
      <c r="AB118" s="108">
        <f>Z118+AA118</f>
        <v>0</v>
      </c>
      <c r="AC118" s="267"/>
    </row>
    <row r="119" spans="2:29">
      <c r="B119" s="260"/>
      <c r="C119" s="21" t="s">
        <v>57</v>
      </c>
      <c r="D119" s="93">
        <v>3</v>
      </c>
      <c r="E119" s="98">
        <f>'PROJECT SELECTION'!$C$24*TOOLS!D119</f>
        <v>0</v>
      </c>
      <c r="F119" s="1"/>
      <c r="G119" s="104">
        <f t="shared" si="33"/>
        <v>0</v>
      </c>
      <c r="H119" s="9"/>
      <c r="I119" s="260"/>
      <c r="J119" s="39"/>
      <c r="K119" s="39"/>
      <c r="L119" s="39"/>
      <c r="M119" s="39"/>
      <c r="N119" s="39"/>
      <c r="O119" s="256"/>
      <c r="P119" s="260"/>
      <c r="Q119" s="39"/>
      <c r="R119" s="39"/>
      <c r="S119" s="39"/>
      <c r="T119" s="39"/>
      <c r="U119" s="39"/>
      <c r="V119" s="256"/>
      <c r="W119" s="39"/>
      <c r="X119" s="19" t="s">
        <v>32</v>
      </c>
      <c r="Y119" s="89">
        <v>2</v>
      </c>
      <c r="Z119" s="114">
        <f>'PROJECT SELECTION'!$L$24*TOOLS!Y119</f>
        <v>0</v>
      </c>
      <c r="AA119" s="31"/>
      <c r="AB119" s="108">
        <f t="shared" ref="AB119:AB125" si="34">Z119+AA119</f>
        <v>0</v>
      </c>
      <c r="AC119" s="267"/>
    </row>
    <row r="120" spans="2:29" ht="13.15">
      <c r="B120" s="260"/>
      <c r="C120" s="12" t="s">
        <v>272</v>
      </c>
      <c r="D120" s="89">
        <v>1</v>
      </c>
      <c r="E120" s="98">
        <f>'PROJECT SELECTION'!$C$24*TOOLS!D120</f>
        <v>0</v>
      </c>
      <c r="F120" s="1"/>
      <c r="G120" s="104">
        <f t="shared" si="33"/>
        <v>0</v>
      </c>
      <c r="H120" s="9"/>
      <c r="I120" s="260"/>
      <c r="J120" s="39"/>
      <c r="K120" s="39"/>
      <c r="L120" s="39"/>
      <c r="M120" s="39"/>
      <c r="N120" s="39"/>
      <c r="O120" s="256"/>
      <c r="P120" s="260"/>
      <c r="Q120" s="39"/>
      <c r="R120" s="39"/>
      <c r="S120" s="39"/>
      <c r="T120" s="39"/>
      <c r="U120" s="39"/>
      <c r="V120" s="254"/>
      <c r="W120" s="39"/>
      <c r="X120" s="19" t="s">
        <v>33</v>
      </c>
      <c r="Y120" s="89">
        <v>1</v>
      </c>
      <c r="Z120" s="114">
        <f>'PROJECT SELECTION'!$L$24*TOOLS!Y120</f>
        <v>0</v>
      </c>
      <c r="AA120" s="31"/>
      <c r="AB120" s="108">
        <f t="shared" si="34"/>
        <v>0</v>
      </c>
      <c r="AC120" s="267"/>
    </row>
    <row r="121" spans="2:29" ht="13.15">
      <c r="B121" s="260"/>
      <c r="C121" s="12" t="s">
        <v>39</v>
      </c>
      <c r="D121" s="89">
        <v>2</v>
      </c>
      <c r="E121" s="98">
        <f>'PROJECT SELECTION'!$C$24*TOOLS!D121</f>
        <v>0</v>
      </c>
      <c r="F121" s="1"/>
      <c r="G121" s="104">
        <f t="shared" ref="G121:G122" si="35">E121+F121</f>
        <v>0</v>
      </c>
      <c r="H121" s="9"/>
      <c r="I121" s="260"/>
      <c r="J121" s="39"/>
      <c r="K121" s="39"/>
      <c r="L121" s="39"/>
      <c r="M121" s="39"/>
      <c r="N121" s="39"/>
      <c r="O121" s="256"/>
      <c r="P121" s="260"/>
      <c r="Q121" s="39"/>
      <c r="R121" s="39"/>
      <c r="S121" s="39"/>
      <c r="T121" s="39"/>
      <c r="U121" s="39"/>
      <c r="V121" s="254"/>
      <c r="W121" s="39"/>
      <c r="X121" s="19" t="s">
        <v>34</v>
      </c>
      <c r="Y121" s="89">
        <v>3</v>
      </c>
      <c r="Z121" s="114">
        <f>'PROJECT SELECTION'!$L$24*TOOLS!Y121</f>
        <v>0</v>
      </c>
      <c r="AA121" s="31"/>
      <c r="AB121" s="108">
        <f t="shared" si="34"/>
        <v>0</v>
      </c>
      <c r="AC121" s="267"/>
    </row>
    <row r="122" spans="2:29" ht="13.15" thickBot="1">
      <c r="B122" s="260"/>
      <c r="C122" s="13" t="s">
        <v>354</v>
      </c>
      <c r="D122" s="90">
        <v>1</v>
      </c>
      <c r="E122" s="99">
        <f>'PROJECT SELECTION'!$C$24*TOOLS!D122</f>
        <v>0</v>
      </c>
      <c r="F122" s="10"/>
      <c r="G122" s="105">
        <f t="shared" si="35"/>
        <v>0</v>
      </c>
      <c r="H122" s="9"/>
      <c r="I122" s="260"/>
      <c r="J122" s="39"/>
      <c r="K122" s="39"/>
      <c r="L122" s="39"/>
      <c r="M122" s="39"/>
      <c r="N122" s="39"/>
      <c r="O122" s="256"/>
      <c r="P122" s="260"/>
      <c r="Q122" s="39"/>
      <c r="R122" s="39"/>
      <c r="S122" s="39"/>
      <c r="T122" s="39"/>
      <c r="U122" s="39"/>
      <c r="V122" s="256"/>
      <c r="W122" s="39"/>
      <c r="X122" s="19" t="s">
        <v>35</v>
      </c>
      <c r="Y122" s="89">
        <v>1</v>
      </c>
      <c r="Z122" s="114">
        <f>'PROJECT SELECTION'!$L$24*TOOLS!Y122</f>
        <v>0</v>
      </c>
      <c r="AA122" s="31"/>
      <c r="AB122" s="108">
        <f t="shared" si="34"/>
        <v>0</v>
      </c>
      <c r="AC122" s="267"/>
    </row>
    <row r="123" spans="2:29" ht="13.15" thickBot="1">
      <c r="B123" s="260"/>
      <c r="C123" s="39"/>
      <c r="D123" s="39"/>
      <c r="E123" s="39"/>
      <c r="F123" s="39"/>
      <c r="G123" s="39"/>
      <c r="H123" s="42"/>
      <c r="I123" s="260"/>
      <c r="J123" s="39"/>
      <c r="K123" s="39"/>
      <c r="L123" s="39"/>
      <c r="M123" s="39"/>
      <c r="N123" s="39"/>
      <c r="O123" s="256"/>
      <c r="P123" s="260"/>
      <c r="Q123" s="39"/>
      <c r="R123" s="39"/>
      <c r="S123" s="39"/>
      <c r="T123" s="39"/>
      <c r="U123" s="39"/>
      <c r="V123" s="256"/>
      <c r="W123" s="39"/>
      <c r="X123" s="48" t="s">
        <v>36</v>
      </c>
      <c r="Y123" s="89">
        <v>1</v>
      </c>
      <c r="Z123" s="114">
        <f>'PROJECT SELECTION'!$L$24*TOOLS!Y123</f>
        <v>0</v>
      </c>
      <c r="AA123" s="31"/>
      <c r="AB123" s="108">
        <f t="shared" si="34"/>
        <v>0</v>
      </c>
      <c r="AC123" s="267"/>
    </row>
    <row r="124" spans="2:29" ht="13.15">
      <c r="B124" s="260"/>
      <c r="C124" s="504" t="s">
        <v>530</v>
      </c>
      <c r="D124" s="518"/>
      <c r="E124" s="518"/>
      <c r="F124" s="518"/>
      <c r="G124" s="505"/>
      <c r="H124" s="299"/>
      <c r="I124" s="260"/>
      <c r="J124" s="39"/>
      <c r="K124" s="39"/>
      <c r="L124" s="39"/>
      <c r="M124" s="39"/>
      <c r="N124" s="39"/>
      <c r="O124" s="256"/>
      <c r="P124" s="260"/>
      <c r="Q124" s="39"/>
      <c r="R124" s="39"/>
      <c r="S124" s="39"/>
      <c r="T124" s="39"/>
      <c r="U124" s="39"/>
      <c r="V124" s="256"/>
      <c r="W124" s="39"/>
      <c r="X124" s="21" t="s">
        <v>37</v>
      </c>
      <c r="Y124" s="89">
        <v>1</v>
      </c>
      <c r="Z124" s="114">
        <f>'PROJECT SELECTION'!$L$24*TOOLS!Y124</f>
        <v>0</v>
      </c>
      <c r="AA124" s="31"/>
      <c r="AB124" s="108">
        <f t="shared" si="34"/>
        <v>0</v>
      </c>
      <c r="AC124" s="267"/>
    </row>
    <row r="125" spans="2:29" ht="26.25">
      <c r="B125" s="260"/>
      <c r="C125" s="185" t="s">
        <v>54</v>
      </c>
      <c r="D125" s="184" t="s">
        <v>6</v>
      </c>
      <c r="E125" s="184" t="s">
        <v>58</v>
      </c>
      <c r="F125" s="184" t="s">
        <v>233</v>
      </c>
      <c r="G125" s="208" t="s">
        <v>7</v>
      </c>
      <c r="H125" s="263"/>
      <c r="I125" s="260"/>
      <c r="J125" s="39"/>
      <c r="K125" s="39"/>
      <c r="L125" s="39"/>
      <c r="M125" s="39"/>
      <c r="N125" s="39"/>
      <c r="O125" s="256"/>
      <c r="P125" s="260"/>
      <c r="Q125" s="39"/>
      <c r="R125" s="39"/>
      <c r="S125" s="39"/>
      <c r="T125" s="39"/>
      <c r="U125" s="39"/>
      <c r="V125" s="256"/>
      <c r="W125" s="39"/>
      <c r="X125" s="21" t="s">
        <v>57</v>
      </c>
      <c r="Y125" s="89">
        <v>2</v>
      </c>
      <c r="Z125" s="114">
        <f>'PROJECT SELECTION'!$L$24*TOOLS!Y125</f>
        <v>0</v>
      </c>
      <c r="AA125" s="22"/>
      <c r="AB125" s="108">
        <f t="shared" si="34"/>
        <v>0</v>
      </c>
      <c r="AC125" s="267"/>
    </row>
    <row r="126" spans="2:29">
      <c r="B126" s="260"/>
      <c r="C126" s="14" t="s">
        <v>41</v>
      </c>
      <c r="D126" s="93">
        <v>1</v>
      </c>
      <c r="E126" s="98">
        <f>'PROJECT SELECTION'!$C$25*TOOLS!D126</f>
        <v>0</v>
      </c>
      <c r="F126" s="1"/>
      <c r="G126" s="104">
        <f>E126+F126</f>
        <v>0</v>
      </c>
      <c r="H126" s="9"/>
      <c r="I126" s="260"/>
      <c r="J126" s="39"/>
      <c r="K126" s="39"/>
      <c r="L126" s="39"/>
      <c r="M126" s="39"/>
      <c r="N126" s="39"/>
      <c r="O126" s="256"/>
      <c r="P126" s="260"/>
      <c r="Q126" s="39"/>
      <c r="R126" s="39"/>
      <c r="S126" s="39"/>
      <c r="T126" s="39"/>
      <c r="U126" s="39"/>
      <c r="V126" s="256"/>
      <c r="W126" s="39"/>
      <c r="X126" s="21" t="s">
        <v>40</v>
      </c>
      <c r="Y126" s="89">
        <v>1</v>
      </c>
      <c r="Z126" s="114">
        <f>'PROJECT SELECTION'!$L$24*TOOLS!Y126</f>
        <v>0</v>
      </c>
      <c r="AA126" s="22"/>
      <c r="AB126" s="108">
        <f t="shared" ref="AB126:AB128" si="36">Z126+AA126</f>
        <v>0</v>
      </c>
      <c r="AC126" s="267"/>
    </row>
    <row r="127" spans="2:29">
      <c r="B127" s="260"/>
      <c r="C127" s="14" t="s">
        <v>32</v>
      </c>
      <c r="D127" s="93">
        <v>1</v>
      </c>
      <c r="E127" s="98">
        <f>'PROJECT SELECTION'!$C$25*TOOLS!D127</f>
        <v>0</v>
      </c>
      <c r="F127" s="1"/>
      <c r="G127" s="104">
        <f t="shared" ref="G127:G134" si="37">E127+F127</f>
        <v>0</v>
      </c>
      <c r="H127" s="9"/>
      <c r="I127" s="260"/>
      <c r="J127" s="39"/>
      <c r="K127" s="39"/>
      <c r="L127" s="39"/>
      <c r="M127" s="39"/>
      <c r="N127" s="39"/>
      <c r="O127" s="256"/>
      <c r="P127" s="260"/>
      <c r="Q127" s="39"/>
      <c r="R127" s="39"/>
      <c r="S127" s="39"/>
      <c r="T127" s="39"/>
      <c r="U127" s="39"/>
      <c r="V127" s="256"/>
      <c r="W127" s="39"/>
      <c r="X127" s="21" t="s">
        <v>307</v>
      </c>
      <c r="Y127" s="89">
        <v>1</v>
      </c>
      <c r="Z127" s="114">
        <f>'PROJECT SELECTION'!$L$24*TOOLS!Y127</f>
        <v>0</v>
      </c>
      <c r="AA127" s="22"/>
      <c r="AB127" s="108">
        <f t="shared" si="36"/>
        <v>0</v>
      </c>
      <c r="AC127" s="267"/>
    </row>
    <row r="128" spans="2:29">
      <c r="B128" s="260"/>
      <c r="C128" s="14" t="s">
        <v>33</v>
      </c>
      <c r="D128" s="93">
        <v>1</v>
      </c>
      <c r="E128" s="98">
        <f>'PROJECT SELECTION'!$C$25*TOOLS!D128</f>
        <v>0</v>
      </c>
      <c r="F128" s="1"/>
      <c r="G128" s="104">
        <f t="shared" si="37"/>
        <v>0</v>
      </c>
      <c r="H128" s="9"/>
      <c r="I128" s="260"/>
      <c r="J128" s="39"/>
      <c r="K128" s="39"/>
      <c r="L128" s="39"/>
      <c r="M128" s="39"/>
      <c r="N128" s="39"/>
      <c r="O128" s="256"/>
      <c r="P128" s="260"/>
      <c r="Q128" s="39"/>
      <c r="R128" s="39"/>
      <c r="S128" s="39"/>
      <c r="T128" s="39"/>
      <c r="U128" s="39"/>
      <c r="V128" s="256"/>
      <c r="W128" s="39"/>
      <c r="X128" s="21" t="s">
        <v>476</v>
      </c>
      <c r="Y128" s="89">
        <v>1</v>
      </c>
      <c r="Z128" s="114">
        <f>'PROJECT SELECTION'!$L$24*TOOLS!Y128</f>
        <v>0</v>
      </c>
      <c r="AA128" s="22"/>
      <c r="AB128" s="108">
        <f t="shared" si="36"/>
        <v>0</v>
      </c>
      <c r="AC128" s="267"/>
    </row>
    <row r="129" spans="2:29" ht="13.15" thickBot="1">
      <c r="B129" s="260"/>
      <c r="C129" s="14" t="s">
        <v>34</v>
      </c>
      <c r="D129" s="93">
        <v>2</v>
      </c>
      <c r="E129" s="98">
        <f>'PROJECT SELECTION'!$C$25*TOOLS!D129</f>
        <v>0</v>
      </c>
      <c r="F129" s="1"/>
      <c r="G129" s="104">
        <f t="shared" si="37"/>
        <v>0</v>
      </c>
      <c r="H129" s="9"/>
      <c r="I129" s="260"/>
      <c r="J129" s="39"/>
      <c r="K129" s="39"/>
      <c r="L129" s="39"/>
      <c r="M129" s="39"/>
      <c r="N129" s="39"/>
      <c r="O129" s="256"/>
      <c r="P129" s="260"/>
      <c r="Q129" s="39"/>
      <c r="R129" s="39"/>
      <c r="S129" s="39"/>
      <c r="T129" s="39"/>
      <c r="U129" s="39"/>
      <c r="V129" s="256"/>
      <c r="W129" s="39"/>
      <c r="X129" s="39"/>
      <c r="Y129" s="39"/>
      <c r="Z129" s="39"/>
      <c r="AA129" s="39"/>
      <c r="AB129" s="39"/>
      <c r="AC129" s="267"/>
    </row>
    <row r="130" spans="2:29" ht="13.15">
      <c r="B130" s="260"/>
      <c r="C130" s="14" t="s">
        <v>35</v>
      </c>
      <c r="D130" s="93">
        <v>1</v>
      </c>
      <c r="E130" s="98">
        <f>'PROJECT SELECTION'!$C$25*TOOLS!D130</f>
        <v>0</v>
      </c>
      <c r="F130" s="1"/>
      <c r="G130" s="104">
        <f t="shared" si="37"/>
        <v>0</v>
      </c>
      <c r="H130" s="9"/>
      <c r="I130" s="260"/>
      <c r="J130" s="39"/>
      <c r="K130" s="39"/>
      <c r="L130" s="39"/>
      <c r="M130" s="39"/>
      <c r="N130" s="39"/>
      <c r="O130" s="256"/>
      <c r="P130" s="260"/>
      <c r="Q130" s="39"/>
      <c r="R130" s="39"/>
      <c r="S130" s="39"/>
      <c r="T130" s="39"/>
      <c r="U130" s="39"/>
      <c r="V130" s="256"/>
      <c r="W130" s="39"/>
      <c r="X130" s="504" t="s">
        <v>499</v>
      </c>
      <c r="Y130" s="518"/>
      <c r="Z130" s="518"/>
      <c r="AA130" s="518"/>
      <c r="AB130" s="505"/>
      <c r="AC130" s="267"/>
    </row>
    <row r="131" spans="2:29" ht="13.15">
      <c r="B131" s="260"/>
      <c r="C131" s="21" t="s">
        <v>57</v>
      </c>
      <c r="D131" s="93">
        <v>1</v>
      </c>
      <c r="E131" s="98">
        <f>'PROJECT SELECTION'!$C$25*TOOLS!D131</f>
        <v>0</v>
      </c>
      <c r="F131" s="1"/>
      <c r="G131" s="104">
        <f t="shared" si="37"/>
        <v>0</v>
      </c>
      <c r="H131" s="9"/>
      <c r="I131" s="260"/>
      <c r="J131" s="39"/>
      <c r="K131" s="39"/>
      <c r="L131" s="39"/>
      <c r="M131" s="39"/>
      <c r="N131" s="39"/>
      <c r="O131" s="256"/>
      <c r="P131" s="260"/>
      <c r="Q131" s="39"/>
      <c r="R131" s="39"/>
      <c r="S131" s="39"/>
      <c r="T131" s="39"/>
      <c r="U131" s="39"/>
      <c r="V131" s="256"/>
      <c r="W131" s="39"/>
      <c r="X131" s="185" t="s">
        <v>54</v>
      </c>
      <c r="Y131" s="184" t="s">
        <v>6</v>
      </c>
      <c r="Z131" s="189" t="s">
        <v>58</v>
      </c>
      <c r="AA131" s="184" t="s">
        <v>233</v>
      </c>
      <c r="AB131" s="186" t="s">
        <v>7</v>
      </c>
      <c r="AC131" s="267"/>
    </row>
    <row r="132" spans="2:29">
      <c r="B132" s="260"/>
      <c r="C132" s="21" t="s">
        <v>36</v>
      </c>
      <c r="D132" s="89">
        <v>1</v>
      </c>
      <c r="E132" s="98">
        <f>'PROJECT SELECTION'!$C$25*TOOLS!D132</f>
        <v>0</v>
      </c>
      <c r="F132" s="1"/>
      <c r="G132" s="104">
        <f t="shared" si="37"/>
        <v>0</v>
      </c>
      <c r="H132" s="9"/>
      <c r="I132" s="260"/>
      <c r="J132" s="39"/>
      <c r="K132" s="39"/>
      <c r="L132" s="39"/>
      <c r="M132" s="39"/>
      <c r="N132" s="39"/>
      <c r="O132" s="256"/>
      <c r="P132" s="260"/>
      <c r="Q132" s="39"/>
      <c r="R132" s="39"/>
      <c r="S132" s="39"/>
      <c r="T132" s="39"/>
      <c r="U132" s="39"/>
      <c r="V132" s="256"/>
      <c r="W132" s="39"/>
      <c r="X132" s="19" t="s">
        <v>31</v>
      </c>
      <c r="Y132" s="89">
        <v>1</v>
      </c>
      <c r="Z132" s="114">
        <f>'PROJECT SELECTION'!$L$25*TOOLS!Y132</f>
        <v>0</v>
      </c>
      <c r="AA132" s="31"/>
      <c r="AB132" s="108">
        <f>Z132+AA132</f>
        <v>0</v>
      </c>
      <c r="AC132" s="267"/>
    </row>
    <row r="133" spans="2:29">
      <c r="B133" s="260"/>
      <c r="C133" s="21" t="s">
        <v>37</v>
      </c>
      <c r="D133" s="89">
        <v>1</v>
      </c>
      <c r="E133" s="98">
        <f>'PROJECT SELECTION'!$C$25*TOOLS!D133</f>
        <v>0</v>
      </c>
      <c r="F133" s="1"/>
      <c r="G133" s="104">
        <f t="shared" si="37"/>
        <v>0</v>
      </c>
      <c r="H133" s="9"/>
      <c r="I133" s="260"/>
      <c r="J133" s="39"/>
      <c r="K133" s="39"/>
      <c r="L133" s="39"/>
      <c r="M133" s="39"/>
      <c r="N133" s="39"/>
      <c r="O133" s="256"/>
      <c r="P133" s="260"/>
      <c r="Q133" s="39"/>
      <c r="R133" s="39"/>
      <c r="S133" s="39"/>
      <c r="T133" s="39"/>
      <c r="U133" s="39"/>
      <c r="V133" s="256"/>
      <c r="W133" s="39"/>
      <c r="X133" s="19" t="s">
        <v>32</v>
      </c>
      <c r="Y133" s="89">
        <v>2</v>
      </c>
      <c r="Z133" s="114">
        <f>'PROJECT SELECTION'!$L$25*TOOLS!Y133</f>
        <v>0</v>
      </c>
      <c r="AA133" s="31"/>
      <c r="AB133" s="108">
        <f t="shared" ref="AB133:AB139" si="38">Z133+AA133</f>
        <v>0</v>
      </c>
      <c r="AC133" s="267"/>
    </row>
    <row r="134" spans="2:29" ht="13.15" thickBot="1">
      <c r="B134" s="260"/>
      <c r="C134" s="25" t="s">
        <v>39</v>
      </c>
      <c r="D134" s="90">
        <v>1</v>
      </c>
      <c r="E134" s="99">
        <f>'PROJECT SELECTION'!$C$25*TOOLS!D134</f>
        <v>0</v>
      </c>
      <c r="F134" s="10"/>
      <c r="G134" s="105">
        <f t="shared" si="37"/>
        <v>0</v>
      </c>
      <c r="H134" s="42"/>
      <c r="I134" s="260"/>
      <c r="J134" s="39"/>
      <c r="K134" s="39"/>
      <c r="L134" s="39"/>
      <c r="M134" s="39"/>
      <c r="N134" s="39"/>
      <c r="O134" s="256"/>
      <c r="P134" s="260"/>
      <c r="Q134" s="39"/>
      <c r="R134" s="39"/>
      <c r="S134" s="39"/>
      <c r="T134" s="39"/>
      <c r="U134" s="39"/>
      <c r="V134" s="256"/>
      <c r="W134" s="39"/>
      <c r="X134" s="19" t="s">
        <v>33</v>
      </c>
      <c r="Y134" s="89">
        <v>1</v>
      </c>
      <c r="Z134" s="114">
        <f>'PROJECT SELECTION'!$L$25*TOOLS!Y134</f>
        <v>0</v>
      </c>
      <c r="AA134" s="31"/>
      <c r="AB134" s="108">
        <f t="shared" si="38"/>
        <v>0</v>
      </c>
      <c r="AC134" s="267"/>
    </row>
    <row r="135" spans="2:29" ht="13.5" thickBot="1">
      <c r="B135" s="260"/>
      <c r="C135" s="39"/>
      <c r="D135" s="39"/>
      <c r="E135" s="39"/>
      <c r="F135" s="39"/>
      <c r="G135" s="39"/>
      <c r="H135" s="299"/>
      <c r="I135" s="260"/>
      <c r="J135" s="39"/>
      <c r="K135" s="39"/>
      <c r="L135" s="39"/>
      <c r="M135" s="39"/>
      <c r="N135" s="39"/>
      <c r="O135" s="256"/>
      <c r="P135" s="260"/>
      <c r="Q135" s="39"/>
      <c r="R135" s="39"/>
      <c r="S135" s="39"/>
      <c r="T135" s="39"/>
      <c r="U135" s="39"/>
      <c r="V135" s="256"/>
      <c r="W135" s="39"/>
      <c r="X135" s="19" t="s">
        <v>34</v>
      </c>
      <c r="Y135" s="89">
        <v>3</v>
      </c>
      <c r="Z135" s="114">
        <f>'PROJECT SELECTION'!$L$25*TOOLS!Y135</f>
        <v>0</v>
      </c>
      <c r="AA135" s="31"/>
      <c r="AB135" s="108">
        <f t="shared" si="38"/>
        <v>0</v>
      </c>
      <c r="AC135" s="267"/>
    </row>
    <row r="136" spans="2:29" ht="13.15">
      <c r="B136" s="260"/>
      <c r="C136" s="504" t="s">
        <v>546</v>
      </c>
      <c r="D136" s="518"/>
      <c r="E136" s="518"/>
      <c r="F136" s="518"/>
      <c r="G136" s="505"/>
      <c r="H136" s="263"/>
      <c r="I136" s="260"/>
      <c r="J136" s="39"/>
      <c r="K136" s="39"/>
      <c r="L136" s="39"/>
      <c r="M136" s="39"/>
      <c r="N136" s="39"/>
      <c r="O136" s="256"/>
      <c r="P136" s="260"/>
      <c r="Q136" s="39"/>
      <c r="R136" s="39"/>
      <c r="S136" s="39"/>
      <c r="T136" s="39"/>
      <c r="U136" s="39"/>
      <c r="V136" s="256"/>
      <c r="W136" s="39"/>
      <c r="X136" s="19" t="s">
        <v>35</v>
      </c>
      <c r="Y136" s="89">
        <v>1</v>
      </c>
      <c r="Z136" s="114">
        <f>'PROJECT SELECTION'!$L$25*TOOLS!Y136</f>
        <v>0</v>
      </c>
      <c r="AA136" s="31"/>
      <c r="AB136" s="108">
        <f t="shared" si="38"/>
        <v>0</v>
      </c>
      <c r="AC136" s="267"/>
    </row>
    <row r="137" spans="2:29" ht="26.25">
      <c r="B137" s="260"/>
      <c r="C137" s="185" t="s">
        <v>54</v>
      </c>
      <c r="D137" s="184" t="s">
        <v>6</v>
      </c>
      <c r="E137" s="184" t="s">
        <v>58</v>
      </c>
      <c r="F137" s="184" t="s">
        <v>233</v>
      </c>
      <c r="G137" s="208" t="s">
        <v>7</v>
      </c>
      <c r="H137" s="9"/>
      <c r="I137" s="260"/>
      <c r="J137" s="39"/>
      <c r="K137" s="39"/>
      <c r="L137" s="39"/>
      <c r="M137" s="39"/>
      <c r="N137" s="39"/>
      <c r="O137" s="256"/>
      <c r="P137" s="260"/>
      <c r="Q137" s="39"/>
      <c r="R137" s="39"/>
      <c r="S137" s="39"/>
      <c r="T137" s="39"/>
      <c r="U137" s="39"/>
      <c r="V137" s="256"/>
      <c r="W137" s="39"/>
      <c r="X137" s="48" t="s">
        <v>36</v>
      </c>
      <c r="Y137" s="89">
        <v>1</v>
      </c>
      <c r="Z137" s="114">
        <f>'PROJECT SELECTION'!$L$25*TOOLS!Y137</f>
        <v>0</v>
      </c>
      <c r="AA137" s="31"/>
      <c r="AB137" s="108">
        <f t="shared" si="38"/>
        <v>0</v>
      </c>
      <c r="AC137" s="267"/>
    </row>
    <row r="138" spans="2:29">
      <c r="B138" s="260"/>
      <c r="C138" s="14" t="s">
        <v>41</v>
      </c>
      <c r="D138" s="93">
        <v>1</v>
      </c>
      <c r="E138" s="98">
        <f>'PROJECT SELECTION'!$C$26*TOOLS!D138</f>
        <v>0</v>
      </c>
      <c r="F138" s="1"/>
      <c r="G138" s="104">
        <f>E138+F138</f>
        <v>0</v>
      </c>
      <c r="H138" s="9"/>
      <c r="I138" s="260"/>
      <c r="J138" s="39"/>
      <c r="K138" s="39"/>
      <c r="L138" s="39"/>
      <c r="M138" s="39"/>
      <c r="N138" s="39"/>
      <c r="O138" s="256"/>
      <c r="P138" s="260"/>
      <c r="Q138" s="39"/>
      <c r="R138" s="39"/>
      <c r="S138" s="39"/>
      <c r="T138" s="39"/>
      <c r="U138" s="39"/>
      <c r="V138" s="256"/>
      <c r="W138" s="39"/>
      <c r="X138" s="21" t="s">
        <v>37</v>
      </c>
      <c r="Y138" s="89">
        <v>1</v>
      </c>
      <c r="Z138" s="114">
        <f>'PROJECT SELECTION'!$L$25*TOOLS!Y138</f>
        <v>0</v>
      </c>
      <c r="AA138" s="31"/>
      <c r="AB138" s="108">
        <f t="shared" si="38"/>
        <v>0</v>
      </c>
      <c r="AC138" s="267"/>
    </row>
    <row r="139" spans="2:29">
      <c r="B139" s="260"/>
      <c r="C139" s="14" t="s">
        <v>32</v>
      </c>
      <c r="D139" s="93">
        <v>1</v>
      </c>
      <c r="E139" s="98">
        <f>'PROJECT SELECTION'!$C$26*TOOLS!D139</f>
        <v>0</v>
      </c>
      <c r="F139" s="1"/>
      <c r="G139" s="104">
        <f t="shared" ref="G139:G145" si="39">E139+F139</f>
        <v>0</v>
      </c>
      <c r="H139" s="9"/>
      <c r="I139" s="260"/>
      <c r="J139" s="39"/>
      <c r="K139" s="39"/>
      <c r="L139" s="39"/>
      <c r="M139" s="39"/>
      <c r="N139" s="39"/>
      <c r="O139" s="256"/>
      <c r="P139" s="260"/>
      <c r="Q139" s="39"/>
      <c r="R139" s="39"/>
      <c r="S139" s="39"/>
      <c r="T139" s="39"/>
      <c r="U139" s="39"/>
      <c r="V139" s="256"/>
      <c r="W139" s="39"/>
      <c r="X139" s="21" t="s">
        <v>57</v>
      </c>
      <c r="Y139" s="89">
        <v>2</v>
      </c>
      <c r="Z139" s="114">
        <f>'PROJECT SELECTION'!$L$25*TOOLS!Y139</f>
        <v>0</v>
      </c>
      <c r="AA139" s="22"/>
      <c r="AB139" s="108">
        <f t="shared" si="38"/>
        <v>0</v>
      </c>
      <c r="AC139" s="267"/>
    </row>
    <row r="140" spans="2:29" ht="13.15" thickBot="1">
      <c r="B140" s="260"/>
      <c r="C140" s="14" t="s">
        <v>33</v>
      </c>
      <c r="D140" s="93">
        <v>1</v>
      </c>
      <c r="E140" s="98">
        <f>'PROJECT SELECTION'!$C$26*TOOLS!D140</f>
        <v>0</v>
      </c>
      <c r="F140" s="1"/>
      <c r="G140" s="104">
        <f t="shared" si="39"/>
        <v>0</v>
      </c>
      <c r="H140" s="9"/>
      <c r="I140" s="260"/>
      <c r="J140" s="39"/>
      <c r="K140" s="39"/>
      <c r="L140" s="39"/>
      <c r="M140" s="39"/>
      <c r="N140" s="39"/>
      <c r="O140" s="256"/>
      <c r="P140" s="260"/>
      <c r="Q140" s="39"/>
      <c r="R140" s="39"/>
      <c r="S140" s="39"/>
      <c r="T140" s="39"/>
      <c r="U140" s="39"/>
      <c r="V140" s="256"/>
      <c r="W140" s="39"/>
      <c r="X140" s="39"/>
      <c r="Y140" s="39"/>
      <c r="Z140" s="39"/>
      <c r="AA140" s="39"/>
      <c r="AB140" s="39"/>
      <c r="AC140" s="267"/>
    </row>
    <row r="141" spans="2:29" ht="13.15">
      <c r="B141" s="260"/>
      <c r="C141" s="14" t="s">
        <v>34</v>
      </c>
      <c r="D141" s="93">
        <v>3</v>
      </c>
      <c r="E141" s="98">
        <f>'PROJECT SELECTION'!$C$26*TOOLS!D141</f>
        <v>0</v>
      </c>
      <c r="F141" s="1"/>
      <c r="G141" s="104">
        <f t="shared" si="39"/>
        <v>0</v>
      </c>
      <c r="H141" s="9"/>
      <c r="I141" s="260"/>
      <c r="J141" s="39"/>
      <c r="K141" s="39"/>
      <c r="L141" s="39"/>
      <c r="M141" s="39"/>
      <c r="N141" s="39"/>
      <c r="O141" s="256"/>
      <c r="P141" s="260"/>
      <c r="Q141" s="39"/>
      <c r="R141" s="39"/>
      <c r="S141" s="39"/>
      <c r="T141" s="39"/>
      <c r="U141" s="39"/>
      <c r="V141" s="256"/>
      <c r="W141" s="39"/>
      <c r="X141" s="504" t="s">
        <v>562</v>
      </c>
      <c r="Y141" s="518"/>
      <c r="Z141" s="518"/>
      <c r="AA141" s="518"/>
      <c r="AB141" s="505"/>
      <c r="AC141" s="267"/>
    </row>
    <row r="142" spans="2:29" ht="13.15">
      <c r="B142" s="260"/>
      <c r="C142" s="14" t="s">
        <v>35</v>
      </c>
      <c r="D142" s="93">
        <v>1</v>
      </c>
      <c r="E142" s="98">
        <f>'PROJECT SELECTION'!$C$26*TOOLS!D142</f>
        <v>0</v>
      </c>
      <c r="F142" s="1"/>
      <c r="G142" s="104">
        <f t="shared" si="39"/>
        <v>0</v>
      </c>
      <c r="H142" s="9"/>
      <c r="I142" s="260"/>
      <c r="J142" s="39"/>
      <c r="K142" s="39"/>
      <c r="L142" s="39"/>
      <c r="M142" s="39"/>
      <c r="N142" s="39"/>
      <c r="O142" s="256"/>
      <c r="P142" s="260"/>
      <c r="Q142" s="39"/>
      <c r="R142" s="39"/>
      <c r="S142" s="39"/>
      <c r="T142" s="39"/>
      <c r="U142" s="39"/>
      <c r="V142" s="256"/>
      <c r="W142" s="39"/>
      <c r="X142" s="185" t="s">
        <v>54</v>
      </c>
      <c r="Y142" s="184" t="s">
        <v>6</v>
      </c>
      <c r="Z142" s="189" t="s">
        <v>58</v>
      </c>
      <c r="AA142" s="184" t="s">
        <v>233</v>
      </c>
      <c r="AB142" s="186" t="s">
        <v>7</v>
      </c>
      <c r="AC142" s="267"/>
    </row>
    <row r="143" spans="2:29">
      <c r="B143" s="260"/>
      <c r="C143" s="21" t="s">
        <v>36</v>
      </c>
      <c r="D143" s="89">
        <v>1</v>
      </c>
      <c r="E143" s="98">
        <f>'PROJECT SELECTION'!$C$26*TOOLS!D143</f>
        <v>0</v>
      </c>
      <c r="F143" s="1"/>
      <c r="G143" s="104">
        <f t="shared" si="39"/>
        <v>0</v>
      </c>
      <c r="H143" s="9"/>
      <c r="I143" s="260"/>
      <c r="J143" s="39"/>
      <c r="K143" s="39"/>
      <c r="L143" s="39"/>
      <c r="M143" s="39"/>
      <c r="N143" s="39"/>
      <c r="O143" s="256"/>
      <c r="P143" s="260"/>
      <c r="Q143" s="39"/>
      <c r="R143" s="39"/>
      <c r="S143" s="39"/>
      <c r="T143" s="39"/>
      <c r="U143" s="39"/>
      <c r="V143" s="256"/>
      <c r="W143" s="39"/>
      <c r="X143" s="19" t="s">
        <v>31</v>
      </c>
      <c r="Y143" s="89">
        <v>1</v>
      </c>
      <c r="Z143" s="114">
        <f>'PROJECT SELECTION'!$L$26*TOOLS!Y143</f>
        <v>0</v>
      </c>
      <c r="AA143" s="31"/>
      <c r="AB143" s="108">
        <f>Z143+AA143</f>
        <v>0</v>
      </c>
      <c r="AC143" s="267"/>
    </row>
    <row r="144" spans="2:29">
      <c r="B144" s="260"/>
      <c r="C144" s="21" t="s">
        <v>37</v>
      </c>
      <c r="D144" s="89">
        <v>1</v>
      </c>
      <c r="E144" s="98">
        <f>'PROJECT SELECTION'!$C$26*TOOLS!D144</f>
        <v>0</v>
      </c>
      <c r="F144" s="1"/>
      <c r="G144" s="104">
        <f t="shared" si="39"/>
        <v>0</v>
      </c>
      <c r="H144" s="9"/>
      <c r="I144" s="260"/>
      <c r="J144" s="39"/>
      <c r="K144" s="39"/>
      <c r="L144" s="39"/>
      <c r="M144" s="39"/>
      <c r="N144" s="39"/>
      <c r="O144" s="256"/>
      <c r="P144" s="260"/>
      <c r="Q144" s="39"/>
      <c r="R144" s="39"/>
      <c r="S144" s="39"/>
      <c r="T144" s="39"/>
      <c r="U144" s="39"/>
      <c r="V144" s="256"/>
      <c r="W144" s="39"/>
      <c r="X144" s="19" t="s">
        <v>32</v>
      </c>
      <c r="Y144" s="89">
        <v>2</v>
      </c>
      <c r="Z144" s="114">
        <f>'PROJECT SELECTION'!$L$26*TOOLS!Y144</f>
        <v>0</v>
      </c>
      <c r="AA144" s="31"/>
      <c r="AB144" s="108">
        <f t="shared" ref="AB144:AB153" si="40">Z144+AA144</f>
        <v>0</v>
      </c>
      <c r="AC144" s="267"/>
    </row>
    <row r="145" spans="2:29" ht="13.15" thickBot="1">
      <c r="B145" s="260"/>
      <c r="C145" s="25" t="s">
        <v>57</v>
      </c>
      <c r="D145" s="90">
        <v>1</v>
      </c>
      <c r="E145" s="99">
        <f>'PROJECT SELECTION'!$C$26*TOOLS!D145</f>
        <v>0</v>
      </c>
      <c r="F145" s="10"/>
      <c r="G145" s="105">
        <f t="shared" si="39"/>
        <v>0</v>
      </c>
      <c r="H145" s="9"/>
      <c r="I145" s="260"/>
      <c r="J145" s="39"/>
      <c r="K145" s="39"/>
      <c r="L145" s="39"/>
      <c r="M145" s="39"/>
      <c r="N145" s="39"/>
      <c r="O145" s="256"/>
      <c r="P145" s="260"/>
      <c r="Q145" s="39"/>
      <c r="R145" s="39"/>
      <c r="S145" s="39"/>
      <c r="T145" s="39"/>
      <c r="U145" s="39"/>
      <c r="V145" s="256"/>
      <c r="W145" s="39"/>
      <c r="X145" s="19" t="s">
        <v>33</v>
      </c>
      <c r="Y145" s="89">
        <v>1</v>
      </c>
      <c r="Z145" s="114">
        <f>'PROJECT SELECTION'!$L$26*TOOLS!Y145</f>
        <v>0</v>
      </c>
      <c r="AA145" s="31"/>
      <c r="AB145" s="108">
        <f t="shared" si="40"/>
        <v>0</v>
      </c>
      <c r="AC145" s="267"/>
    </row>
    <row r="146" spans="2:29" ht="12.4" customHeight="1" thickBot="1">
      <c r="B146" s="260"/>
      <c r="C146" s="39"/>
      <c r="D146" s="39"/>
      <c r="E146" s="39"/>
      <c r="F146" s="39"/>
      <c r="G146" s="39"/>
      <c r="H146" s="42"/>
      <c r="I146" s="260"/>
      <c r="J146" s="39"/>
      <c r="K146" s="39"/>
      <c r="L146" s="39"/>
      <c r="M146" s="39"/>
      <c r="N146" s="39"/>
      <c r="O146" s="256"/>
      <c r="P146" s="260"/>
      <c r="Q146" s="39"/>
      <c r="R146" s="39"/>
      <c r="S146" s="39"/>
      <c r="T146" s="39"/>
      <c r="U146" s="39"/>
      <c r="V146" s="256"/>
      <c r="W146" s="39"/>
      <c r="X146" s="19" t="s">
        <v>34</v>
      </c>
      <c r="Y146" s="89">
        <v>6</v>
      </c>
      <c r="Z146" s="114">
        <f>'PROJECT SELECTION'!$L$26*TOOLS!Y146</f>
        <v>0</v>
      </c>
      <c r="AA146" s="31"/>
      <c r="AB146" s="108">
        <f t="shared" si="40"/>
        <v>0</v>
      </c>
      <c r="AC146" s="267"/>
    </row>
    <row r="147" spans="2:29" ht="13.15">
      <c r="B147" s="260"/>
      <c r="C147" s="504" t="s">
        <v>561</v>
      </c>
      <c r="D147" s="518"/>
      <c r="E147" s="518"/>
      <c r="F147" s="518"/>
      <c r="G147" s="505"/>
      <c r="H147" s="299"/>
      <c r="I147" s="260"/>
      <c r="J147" s="39"/>
      <c r="K147" s="39"/>
      <c r="L147" s="39"/>
      <c r="M147" s="39"/>
      <c r="N147" s="39"/>
      <c r="O147" s="256"/>
      <c r="P147" s="260"/>
      <c r="Q147" s="39"/>
      <c r="R147" s="39"/>
      <c r="S147" s="39"/>
      <c r="T147" s="39"/>
      <c r="U147" s="39"/>
      <c r="V147" s="256"/>
      <c r="W147" s="39"/>
      <c r="X147" s="19" t="s">
        <v>259</v>
      </c>
      <c r="Y147" s="89">
        <v>1</v>
      </c>
      <c r="Z147" s="114">
        <f>'PROJECT SELECTION'!$L$26*TOOLS!Y147</f>
        <v>0</v>
      </c>
      <c r="AA147" s="31"/>
      <c r="AB147" s="108">
        <f t="shared" ref="AB147" si="41">Z147+AA147</f>
        <v>0</v>
      </c>
      <c r="AC147" s="267"/>
    </row>
    <row r="148" spans="2:29" ht="26.25">
      <c r="B148" s="260"/>
      <c r="C148" s="185" t="s">
        <v>54</v>
      </c>
      <c r="D148" s="184" t="s">
        <v>6</v>
      </c>
      <c r="E148" s="184" t="s">
        <v>58</v>
      </c>
      <c r="F148" s="184" t="s">
        <v>233</v>
      </c>
      <c r="G148" s="208" t="s">
        <v>7</v>
      </c>
      <c r="H148" s="263"/>
      <c r="I148" s="260"/>
      <c r="J148" s="39"/>
      <c r="K148" s="39"/>
      <c r="L148" s="39"/>
      <c r="M148" s="39"/>
      <c r="N148" s="39"/>
      <c r="O148" s="256"/>
      <c r="P148" s="260"/>
      <c r="Q148" s="39"/>
      <c r="R148" s="39"/>
      <c r="S148" s="39"/>
      <c r="T148" s="39"/>
      <c r="U148" s="39"/>
      <c r="V148" s="256"/>
      <c r="W148" s="39"/>
      <c r="X148" s="19" t="s">
        <v>35</v>
      </c>
      <c r="Y148" s="89">
        <v>1</v>
      </c>
      <c r="Z148" s="114">
        <f>'PROJECT SELECTION'!$L$26*TOOLS!Y148</f>
        <v>0</v>
      </c>
      <c r="AA148" s="31"/>
      <c r="AB148" s="108">
        <f t="shared" si="40"/>
        <v>0</v>
      </c>
      <c r="AC148" s="267"/>
    </row>
    <row r="149" spans="2:29">
      <c r="B149" s="260"/>
      <c r="C149" s="14" t="s">
        <v>41</v>
      </c>
      <c r="D149" s="93">
        <v>1</v>
      </c>
      <c r="E149" s="98">
        <f>'PROJECT SELECTION'!$C$27*TOOLS!D149</f>
        <v>0</v>
      </c>
      <c r="F149" s="1"/>
      <c r="G149" s="104">
        <f>E149+F149</f>
        <v>0</v>
      </c>
      <c r="H149" s="9"/>
      <c r="I149" s="260"/>
      <c r="J149" s="39"/>
      <c r="K149" s="39"/>
      <c r="L149" s="39"/>
      <c r="M149" s="39"/>
      <c r="N149" s="39"/>
      <c r="O149" s="256"/>
      <c r="P149" s="260"/>
      <c r="Q149" s="39"/>
      <c r="R149" s="39"/>
      <c r="S149" s="39"/>
      <c r="T149" s="39"/>
      <c r="U149" s="39"/>
      <c r="V149" s="256"/>
      <c r="W149" s="39"/>
      <c r="X149" s="48" t="s">
        <v>36</v>
      </c>
      <c r="Y149" s="89">
        <v>1</v>
      </c>
      <c r="Z149" s="114">
        <f>'PROJECT SELECTION'!$L$26*TOOLS!Y149</f>
        <v>0</v>
      </c>
      <c r="AA149" s="31"/>
      <c r="AB149" s="108">
        <f t="shared" si="40"/>
        <v>0</v>
      </c>
      <c r="AC149" s="267"/>
    </row>
    <row r="150" spans="2:29">
      <c r="B150" s="260"/>
      <c r="C150" s="14" t="s">
        <v>32</v>
      </c>
      <c r="D150" s="93">
        <v>1</v>
      </c>
      <c r="E150" s="98">
        <f>'PROJECT SELECTION'!$C$27*TOOLS!D150</f>
        <v>0</v>
      </c>
      <c r="F150" s="1"/>
      <c r="G150" s="104">
        <f t="shared" ref="G150:G156" si="42">E150+F150</f>
        <v>0</v>
      </c>
      <c r="H150" s="9"/>
      <c r="I150" s="260"/>
      <c r="J150" s="39"/>
      <c r="K150" s="39"/>
      <c r="L150" s="39"/>
      <c r="M150" s="39"/>
      <c r="N150" s="39"/>
      <c r="O150" s="256"/>
      <c r="P150" s="260"/>
      <c r="Q150" s="39"/>
      <c r="R150" s="39"/>
      <c r="S150" s="39"/>
      <c r="T150" s="39"/>
      <c r="U150" s="39"/>
      <c r="V150" s="256"/>
      <c r="W150" s="39"/>
      <c r="X150" s="21" t="s">
        <v>37</v>
      </c>
      <c r="Y150" s="89">
        <v>1</v>
      </c>
      <c r="Z150" s="114">
        <f>'PROJECT SELECTION'!$L$26*TOOLS!Y150</f>
        <v>0</v>
      </c>
      <c r="AA150" s="31"/>
      <c r="AB150" s="108">
        <f t="shared" si="40"/>
        <v>0</v>
      </c>
      <c r="AC150" s="267"/>
    </row>
    <row r="151" spans="2:29">
      <c r="B151" s="260"/>
      <c r="C151" s="14" t="s">
        <v>33</v>
      </c>
      <c r="D151" s="93">
        <v>1</v>
      </c>
      <c r="E151" s="98">
        <f>'PROJECT SELECTION'!$C$27*TOOLS!D151</f>
        <v>0</v>
      </c>
      <c r="F151" s="1"/>
      <c r="G151" s="104">
        <f t="shared" si="42"/>
        <v>0</v>
      </c>
      <c r="H151" s="9"/>
      <c r="I151" s="260"/>
      <c r="J151" s="39"/>
      <c r="K151" s="39"/>
      <c r="L151" s="39"/>
      <c r="M151" s="39"/>
      <c r="N151" s="39"/>
      <c r="O151" s="256"/>
      <c r="P151" s="260"/>
      <c r="Q151" s="39"/>
      <c r="R151" s="39"/>
      <c r="S151" s="39"/>
      <c r="T151" s="39"/>
      <c r="U151" s="39"/>
      <c r="V151" s="256"/>
      <c r="W151" s="39"/>
      <c r="X151" s="21" t="s">
        <v>57</v>
      </c>
      <c r="Y151" s="89">
        <v>2</v>
      </c>
      <c r="Z151" s="114">
        <f>'PROJECT SELECTION'!$L$26*TOOLS!Y151</f>
        <v>0</v>
      </c>
      <c r="AA151" s="22"/>
      <c r="AB151" s="108">
        <f t="shared" si="40"/>
        <v>0</v>
      </c>
      <c r="AC151" s="267"/>
    </row>
    <row r="152" spans="2:29">
      <c r="B152" s="260"/>
      <c r="C152" s="14" t="s">
        <v>34</v>
      </c>
      <c r="D152" s="93">
        <v>4</v>
      </c>
      <c r="E152" s="98">
        <f>'PROJECT SELECTION'!$C$27*TOOLS!D152</f>
        <v>0</v>
      </c>
      <c r="F152" s="1"/>
      <c r="G152" s="104">
        <f t="shared" si="42"/>
        <v>0</v>
      </c>
      <c r="H152" s="9"/>
      <c r="I152" s="260"/>
      <c r="J152" s="39"/>
      <c r="K152" s="39"/>
      <c r="L152" s="39"/>
      <c r="M152" s="39"/>
      <c r="N152" s="39"/>
      <c r="O152" s="256"/>
      <c r="P152" s="260"/>
      <c r="Q152" s="39"/>
      <c r="R152" s="39"/>
      <c r="S152" s="39"/>
      <c r="T152" s="39"/>
      <c r="U152" s="39"/>
      <c r="V152" s="256"/>
      <c r="W152" s="39"/>
      <c r="X152" s="21" t="s">
        <v>40</v>
      </c>
      <c r="Y152" s="89">
        <v>1</v>
      </c>
      <c r="Z152" s="114">
        <f>'PROJECT SELECTION'!$L$26*TOOLS!Y152</f>
        <v>0</v>
      </c>
      <c r="AA152" s="22"/>
      <c r="AB152" s="108">
        <f t="shared" ref="AB152" si="43">Z152+AA152</f>
        <v>0</v>
      </c>
      <c r="AC152" s="267"/>
    </row>
    <row r="153" spans="2:29">
      <c r="B153" s="260"/>
      <c r="C153" s="14" t="s">
        <v>35</v>
      </c>
      <c r="D153" s="93">
        <v>1</v>
      </c>
      <c r="E153" s="98">
        <f>'PROJECT SELECTION'!$C$27*TOOLS!D153</f>
        <v>0</v>
      </c>
      <c r="F153" s="1"/>
      <c r="G153" s="104">
        <f t="shared" si="42"/>
        <v>0</v>
      </c>
      <c r="H153" s="9"/>
      <c r="I153" s="260"/>
      <c r="J153" s="39"/>
      <c r="K153" s="39"/>
      <c r="L153" s="39"/>
      <c r="M153" s="39"/>
      <c r="N153" s="39"/>
      <c r="O153" s="256"/>
      <c r="P153" s="260"/>
      <c r="Q153" s="39"/>
      <c r="R153" s="39"/>
      <c r="S153" s="39"/>
      <c r="T153" s="39"/>
      <c r="U153" s="39"/>
      <c r="V153" s="256"/>
      <c r="W153" s="39"/>
      <c r="X153" s="21" t="s">
        <v>39</v>
      </c>
      <c r="Y153" s="89">
        <v>1</v>
      </c>
      <c r="Z153" s="114">
        <f>'PROJECT SELECTION'!$L$26*TOOLS!Y153</f>
        <v>0</v>
      </c>
      <c r="AA153" s="22"/>
      <c r="AB153" s="108">
        <f t="shared" si="40"/>
        <v>0</v>
      </c>
      <c r="AC153" s="267"/>
    </row>
    <row r="154" spans="2:29" ht="13.15" thickBot="1">
      <c r="B154" s="260"/>
      <c r="C154" s="21" t="s">
        <v>36</v>
      </c>
      <c r="D154" s="89">
        <v>1</v>
      </c>
      <c r="E154" s="98">
        <f>'PROJECT SELECTION'!$C$27*TOOLS!D154</f>
        <v>0</v>
      </c>
      <c r="F154" s="1"/>
      <c r="G154" s="104">
        <f t="shared" si="42"/>
        <v>0</v>
      </c>
      <c r="H154" s="9"/>
      <c r="I154" s="260"/>
      <c r="J154" s="39"/>
      <c r="K154" s="39"/>
      <c r="L154" s="39"/>
      <c r="M154" s="39"/>
      <c r="N154" s="39"/>
      <c r="O154" s="256"/>
      <c r="P154" s="260"/>
      <c r="Q154" s="39"/>
      <c r="R154" s="39"/>
      <c r="S154" s="39"/>
      <c r="T154" s="39"/>
      <c r="U154" s="39"/>
      <c r="V154" s="256"/>
      <c r="W154" s="39"/>
      <c r="X154" s="39"/>
      <c r="Y154" s="39"/>
      <c r="Z154" s="39"/>
      <c r="AA154" s="39"/>
      <c r="AB154" s="39"/>
      <c r="AC154" s="267"/>
    </row>
    <row r="155" spans="2:29" ht="13.15">
      <c r="B155" s="260"/>
      <c r="C155" s="21" t="s">
        <v>37</v>
      </c>
      <c r="D155" s="89">
        <v>1</v>
      </c>
      <c r="E155" s="98">
        <f>'PROJECT SELECTION'!$C$27*TOOLS!D155</f>
        <v>0</v>
      </c>
      <c r="F155" s="1"/>
      <c r="G155" s="104">
        <f t="shared" si="42"/>
        <v>0</v>
      </c>
      <c r="H155" s="9"/>
      <c r="I155" s="260"/>
      <c r="J155" s="39"/>
      <c r="K155" s="39"/>
      <c r="L155" s="39"/>
      <c r="M155" s="39"/>
      <c r="N155" s="39"/>
      <c r="O155" s="256"/>
      <c r="P155" s="260"/>
      <c r="Q155" s="39"/>
      <c r="R155" s="39"/>
      <c r="S155" s="39"/>
      <c r="T155" s="39"/>
      <c r="U155" s="39"/>
      <c r="V155" s="256"/>
      <c r="W155" s="39"/>
      <c r="X155" s="504" t="s">
        <v>617</v>
      </c>
      <c r="Y155" s="518"/>
      <c r="Z155" s="518"/>
      <c r="AA155" s="518"/>
      <c r="AB155" s="505"/>
      <c r="AC155" s="267"/>
    </row>
    <row r="156" spans="2:29" ht="13.15">
      <c r="B156" s="260"/>
      <c r="C156" s="21" t="s">
        <v>57</v>
      </c>
      <c r="D156" s="89">
        <v>1</v>
      </c>
      <c r="E156" s="98">
        <f>'PROJECT SELECTION'!$C$27*TOOLS!D156</f>
        <v>0</v>
      </c>
      <c r="F156" s="1"/>
      <c r="G156" s="104">
        <f t="shared" si="42"/>
        <v>0</v>
      </c>
      <c r="H156" s="9"/>
      <c r="I156" s="260"/>
      <c r="J156" s="39"/>
      <c r="K156" s="39"/>
      <c r="L156" s="39"/>
      <c r="M156" s="39"/>
      <c r="N156" s="39"/>
      <c r="O156" s="256"/>
      <c r="P156" s="260"/>
      <c r="Q156" s="39"/>
      <c r="R156" s="39"/>
      <c r="S156" s="39"/>
      <c r="T156" s="39"/>
      <c r="U156" s="39"/>
      <c r="V156" s="256"/>
      <c r="W156" s="39"/>
      <c r="X156" s="185" t="s">
        <v>54</v>
      </c>
      <c r="Y156" s="184" t="s">
        <v>6</v>
      </c>
      <c r="Z156" s="189" t="s">
        <v>58</v>
      </c>
      <c r="AA156" s="184" t="s">
        <v>233</v>
      </c>
      <c r="AB156" s="186" t="s">
        <v>7</v>
      </c>
      <c r="AC156" s="267"/>
    </row>
    <row r="157" spans="2:29">
      <c r="B157" s="260"/>
      <c r="C157" s="21" t="s">
        <v>39</v>
      </c>
      <c r="D157" s="89">
        <v>1</v>
      </c>
      <c r="E157" s="98">
        <f>'PROJECT SELECTION'!$C$27*TOOLS!D157</f>
        <v>0</v>
      </c>
      <c r="F157" s="1"/>
      <c r="G157" s="104">
        <f t="shared" ref="G157:G158" si="44">E157+F157</f>
        <v>0</v>
      </c>
      <c r="H157" s="9"/>
      <c r="I157" s="260"/>
      <c r="J157" s="39"/>
      <c r="K157" s="39"/>
      <c r="L157" s="39"/>
      <c r="M157" s="39"/>
      <c r="N157" s="39"/>
      <c r="O157" s="256"/>
      <c r="P157" s="260"/>
      <c r="Q157" s="39"/>
      <c r="R157" s="39"/>
      <c r="S157" s="39"/>
      <c r="T157" s="39"/>
      <c r="U157" s="39"/>
      <c r="V157" s="256"/>
      <c r="W157" s="39"/>
      <c r="X157" s="19" t="s">
        <v>31</v>
      </c>
      <c r="Y157" s="89">
        <v>1</v>
      </c>
      <c r="Z157" s="114">
        <f>'PROJECT SELECTION'!$L$27*TOOLS!Y157</f>
        <v>0</v>
      </c>
      <c r="AA157" s="22"/>
      <c r="AB157" s="108">
        <f>Z157+AA157</f>
        <v>0</v>
      </c>
      <c r="AC157" s="267"/>
    </row>
    <row r="158" spans="2:29" ht="13.15" thickBot="1">
      <c r="B158" s="260"/>
      <c r="C158" s="25" t="s">
        <v>307</v>
      </c>
      <c r="D158" s="90">
        <v>1</v>
      </c>
      <c r="E158" s="99">
        <f>'PROJECT SELECTION'!$C$27*TOOLS!D158</f>
        <v>0</v>
      </c>
      <c r="F158" s="10"/>
      <c r="G158" s="105">
        <f t="shared" si="44"/>
        <v>0</v>
      </c>
      <c r="H158" s="9"/>
      <c r="I158" s="260"/>
      <c r="J158" s="39"/>
      <c r="K158" s="39"/>
      <c r="L158" s="39"/>
      <c r="M158" s="39"/>
      <c r="N158" s="39"/>
      <c r="O158" s="256"/>
      <c r="P158" s="260"/>
      <c r="Q158" s="39"/>
      <c r="R158" s="39"/>
      <c r="S158" s="39"/>
      <c r="T158" s="39"/>
      <c r="U158" s="39"/>
      <c r="V158" s="256"/>
      <c r="W158" s="39"/>
      <c r="X158" s="19" t="s">
        <v>32</v>
      </c>
      <c r="Y158" s="89">
        <v>2</v>
      </c>
      <c r="Z158" s="114">
        <f>'PROJECT SELECTION'!$L$27*TOOLS!Y158</f>
        <v>0</v>
      </c>
      <c r="AA158" s="22"/>
      <c r="AB158" s="108">
        <f t="shared" ref="AB158:AB167" si="45">Z158+AA158</f>
        <v>0</v>
      </c>
      <c r="AC158" s="267"/>
    </row>
    <row r="159" spans="2:29" ht="13.15" thickBot="1">
      <c r="B159" s="260"/>
      <c r="C159" s="39"/>
      <c r="D159" s="39"/>
      <c r="E159" s="39"/>
      <c r="F159" s="39"/>
      <c r="G159" s="39"/>
      <c r="H159" s="42"/>
      <c r="I159" s="260"/>
      <c r="J159" s="39"/>
      <c r="K159" s="39"/>
      <c r="L159" s="39"/>
      <c r="M159" s="39"/>
      <c r="N159" s="39"/>
      <c r="O159" s="256"/>
      <c r="P159" s="260"/>
      <c r="Q159" s="39"/>
      <c r="R159" s="39"/>
      <c r="S159" s="39"/>
      <c r="T159" s="39"/>
      <c r="U159" s="39"/>
      <c r="V159" s="256"/>
      <c r="W159" s="39"/>
      <c r="X159" s="19" t="s">
        <v>33</v>
      </c>
      <c r="Y159" s="89">
        <v>1</v>
      </c>
      <c r="Z159" s="114">
        <f>'PROJECT SELECTION'!$L$27*TOOLS!Y159</f>
        <v>0</v>
      </c>
      <c r="AA159" s="22"/>
      <c r="AB159" s="108">
        <f t="shared" si="45"/>
        <v>0</v>
      </c>
      <c r="AC159" s="267"/>
    </row>
    <row r="160" spans="2:29" ht="13.15">
      <c r="B160" s="260"/>
      <c r="C160" s="504" t="s">
        <v>623</v>
      </c>
      <c r="D160" s="518"/>
      <c r="E160" s="518"/>
      <c r="F160" s="518"/>
      <c r="G160" s="505"/>
      <c r="H160" s="299"/>
      <c r="I160" s="260"/>
      <c r="J160" s="39"/>
      <c r="K160" s="39"/>
      <c r="L160" s="39"/>
      <c r="M160" s="39"/>
      <c r="N160" s="39"/>
      <c r="O160" s="256"/>
      <c r="P160" s="260"/>
      <c r="Q160" s="39"/>
      <c r="R160" s="39"/>
      <c r="S160" s="39"/>
      <c r="T160" s="39"/>
      <c r="U160" s="39"/>
      <c r="V160" s="256"/>
      <c r="W160" s="39"/>
      <c r="X160" s="19" t="s">
        <v>34</v>
      </c>
      <c r="Y160" s="89">
        <v>2</v>
      </c>
      <c r="Z160" s="114">
        <f>'PROJECT SELECTION'!$L$27*TOOLS!Y160</f>
        <v>0</v>
      </c>
      <c r="AA160" s="22"/>
      <c r="AB160" s="108">
        <f t="shared" si="45"/>
        <v>0</v>
      </c>
      <c r="AC160" s="267"/>
    </row>
    <row r="161" spans="2:29" ht="26.25">
      <c r="B161" s="260"/>
      <c r="C161" s="185" t="s">
        <v>54</v>
      </c>
      <c r="D161" s="184" t="s">
        <v>6</v>
      </c>
      <c r="E161" s="184" t="s">
        <v>58</v>
      </c>
      <c r="F161" s="184" t="s">
        <v>233</v>
      </c>
      <c r="G161" s="208" t="s">
        <v>7</v>
      </c>
      <c r="H161" s="263"/>
      <c r="I161" s="260"/>
      <c r="J161" s="39"/>
      <c r="K161" s="39"/>
      <c r="L161" s="39"/>
      <c r="M161" s="39"/>
      <c r="N161" s="39"/>
      <c r="O161" s="256"/>
      <c r="P161" s="260"/>
      <c r="Q161" s="39"/>
      <c r="R161" s="39"/>
      <c r="S161" s="39"/>
      <c r="T161" s="39"/>
      <c r="U161" s="39"/>
      <c r="V161" s="256"/>
      <c r="W161" s="39"/>
      <c r="X161" s="19" t="s">
        <v>35</v>
      </c>
      <c r="Y161" s="89">
        <v>1</v>
      </c>
      <c r="Z161" s="114">
        <f>'PROJECT SELECTION'!$L$27*TOOLS!Y161</f>
        <v>0</v>
      </c>
      <c r="AA161" s="22"/>
      <c r="AB161" s="108">
        <f t="shared" si="45"/>
        <v>0</v>
      </c>
      <c r="AC161" s="267"/>
    </row>
    <row r="162" spans="2:29">
      <c r="B162" s="260"/>
      <c r="C162" s="14" t="s">
        <v>41</v>
      </c>
      <c r="D162" s="93">
        <v>1</v>
      </c>
      <c r="E162" s="98">
        <f>'PROJECT SELECTION'!$C$28*TOOLS!D162</f>
        <v>0</v>
      </c>
      <c r="F162" s="216"/>
      <c r="G162" s="104">
        <f>E162+F162</f>
        <v>0</v>
      </c>
      <c r="H162" s="9"/>
      <c r="I162" s="260"/>
      <c r="J162" s="39"/>
      <c r="K162" s="39"/>
      <c r="L162" s="39"/>
      <c r="M162" s="39"/>
      <c r="N162" s="39"/>
      <c r="O162" s="256"/>
      <c r="P162" s="260"/>
      <c r="Q162" s="39"/>
      <c r="R162" s="39"/>
      <c r="S162" s="39"/>
      <c r="T162" s="39"/>
      <c r="U162" s="39"/>
      <c r="V162" s="256"/>
      <c r="W162" s="39"/>
      <c r="X162" s="19" t="s">
        <v>259</v>
      </c>
      <c r="Y162" s="89">
        <v>1</v>
      </c>
      <c r="Z162" s="114">
        <f>'PROJECT SELECTION'!$L$27*TOOLS!Y162</f>
        <v>0</v>
      </c>
      <c r="AA162" s="22"/>
      <c r="AB162" s="108">
        <f t="shared" si="45"/>
        <v>0</v>
      </c>
      <c r="AC162" s="267"/>
    </row>
    <row r="163" spans="2:29">
      <c r="B163" s="260"/>
      <c r="C163" s="14" t="s">
        <v>32</v>
      </c>
      <c r="D163" s="93">
        <v>4</v>
      </c>
      <c r="E163" s="98">
        <f>'PROJECT SELECTION'!$C$28*TOOLS!D163</f>
        <v>0</v>
      </c>
      <c r="F163" s="216"/>
      <c r="G163" s="104">
        <f t="shared" ref="G163:G171" si="46">E163+F163</f>
        <v>0</v>
      </c>
      <c r="H163" s="9"/>
      <c r="I163" s="260"/>
      <c r="J163" s="39"/>
      <c r="K163" s="39"/>
      <c r="L163" s="39"/>
      <c r="M163" s="39"/>
      <c r="N163" s="39"/>
      <c r="O163" s="256"/>
      <c r="P163" s="260"/>
      <c r="Q163" s="39"/>
      <c r="R163" s="39"/>
      <c r="S163" s="39"/>
      <c r="T163" s="39"/>
      <c r="U163" s="39"/>
      <c r="V163" s="256"/>
      <c r="W163" s="39"/>
      <c r="X163" s="21" t="s">
        <v>36</v>
      </c>
      <c r="Y163" s="89">
        <v>1</v>
      </c>
      <c r="Z163" s="114">
        <f>'PROJECT SELECTION'!$L$27*TOOLS!Y163</f>
        <v>0</v>
      </c>
      <c r="AA163" s="22"/>
      <c r="AB163" s="108">
        <f t="shared" si="45"/>
        <v>0</v>
      </c>
      <c r="AC163" s="267"/>
    </row>
    <row r="164" spans="2:29">
      <c r="B164" s="260"/>
      <c r="C164" s="14" t="s">
        <v>33</v>
      </c>
      <c r="D164" s="93">
        <v>2</v>
      </c>
      <c r="E164" s="98">
        <f>'PROJECT SELECTION'!$C$28*TOOLS!D164</f>
        <v>0</v>
      </c>
      <c r="F164" s="216"/>
      <c r="G164" s="104">
        <f t="shared" si="46"/>
        <v>0</v>
      </c>
      <c r="H164" s="9"/>
      <c r="I164" s="260"/>
      <c r="J164" s="39"/>
      <c r="K164" s="39"/>
      <c r="L164" s="39"/>
      <c r="M164" s="39"/>
      <c r="N164" s="39"/>
      <c r="O164" s="256"/>
      <c r="P164" s="260"/>
      <c r="Q164" s="39"/>
      <c r="R164" s="39"/>
      <c r="S164" s="39"/>
      <c r="T164" s="39"/>
      <c r="U164" s="39"/>
      <c r="V164" s="256"/>
      <c r="W164" s="39"/>
      <c r="X164" s="21" t="s">
        <v>37</v>
      </c>
      <c r="Y164" s="89">
        <v>1</v>
      </c>
      <c r="Z164" s="114">
        <f>'PROJECT SELECTION'!$L$27*TOOLS!Y164</f>
        <v>0</v>
      </c>
      <c r="AA164" s="22"/>
      <c r="AB164" s="108">
        <f t="shared" si="45"/>
        <v>0</v>
      </c>
      <c r="AC164" s="267"/>
    </row>
    <row r="165" spans="2:29">
      <c r="B165" s="260"/>
      <c r="C165" s="14" t="s">
        <v>34</v>
      </c>
      <c r="D165" s="93">
        <v>4</v>
      </c>
      <c r="E165" s="98">
        <f>'PROJECT SELECTION'!$C$28*TOOLS!D165</f>
        <v>0</v>
      </c>
      <c r="F165" s="216"/>
      <c r="G165" s="104">
        <f t="shared" si="46"/>
        <v>0</v>
      </c>
      <c r="H165" s="9"/>
      <c r="I165" s="260"/>
      <c r="J165" s="39"/>
      <c r="K165" s="39"/>
      <c r="L165" s="39"/>
      <c r="M165" s="39"/>
      <c r="N165" s="39"/>
      <c r="O165" s="256"/>
      <c r="P165" s="260"/>
      <c r="Q165" s="39"/>
      <c r="R165" s="39"/>
      <c r="S165" s="39"/>
      <c r="T165" s="39"/>
      <c r="U165" s="39"/>
      <c r="V165" s="256"/>
      <c r="W165" s="39"/>
      <c r="X165" s="21" t="s">
        <v>57</v>
      </c>
      <c r="Y165" s="89">
        <v>2</v>
      </c>
      <c r="Z165" s="114">
        <f>'PROJECT SELECTION'!$L$27*TOOLS!Y165</f>
        <v>0</v>
      </c>
      <c r="AA165" s="22"/>
      <c r="AB165" s="108">
        <f t="shared" si="45"/>
        <v>0</v>
      </c>
      <c r="AC165" s="267"/>
    </row>
    <row r="166" spans="2:29">
      <c r="B166" s="260"/>
      <c r="C166" s="14" t="s">
        <v>35</v>
      </c>
      <c r="D166" s="93">
        <v>1</v>
      </c>
      <c r="E166" s="98">
        <f>'PROJECT SELECTION'!$C$28*TOOLS!D166</f>
        <v>0</v>
      </c>
      <c r="F166" s="216"/>
      <c r="G166" s="104">
        <f t="shared" si="46"/>
        <v>0</v>
      </c>
      <c r="H166" s="9"/>
      <c r="I166" s="260"/>
      <c r="J166" s="39"/>
      <c r="K166" s="39"/>
      <c r="L166" s="39"/>
      <c r="M166" s="39"/>
      <c r="N166" s="39"/>
      <c r="O166" s="256"/>
      <c r="P166" s="260"/>
      <c r="Q166" s="39"/>
      <c r="R166" s="39"/>
      <c r="S166" s="39"/>
      <c r="T166" s="39"/>
      <c r="U166" s="39"/>
      <c r="V166" s="256"/>
      <c r="W166" s="39"/>
      <c r="X166" s="21" t="s">
        <v>413</v>
      </c>
      <c r="Y166" s="89">
        <v>1</v>
      </c>
      <c r="Z166" s="114">
        <f>'PROJECT SELECTION'!$L$27*TOOLS!Y166</f>
        <v>0</v>
      </c>
      <c r="AA166" s="22"/>
      <c r="AB166" s="108">
        <f t="shared" si="45"/>
        <v>0</v>
      </c>
      <c r="AC166" s="267"/>
    </row>
    <row r="167" spans="2:29">
      <c r="B167" s="260"/>
      <c r="C167" s="203" t="s">
        <v>36</v>
      </c>
      <c r="D167" s="93">
        <v>2</v>
      </c>
      <c r="E167" s="98">
        <f>'PROJECT SELECTION'!$C$28*TOOLS!D167</f>
        <v>0</v>
      </c>
      <c r="F167" s="216"/>
      <c r="G167" s="104">
        <f t="shared" si="46"/>
        <v>0</v>
      </c>
      <c r="H167" s="9"/>
      <c r="I167" s="260"/>
      <c r="J167" s="39"/>
      <c r="K167" s="39"/>
      <c r="L167" s="39"/>
      <c r="M167" s="39"/>
      <c r="N167" s="39"/>
      <c r="O167" s="256"/>
      <c r="P167" s="260"/>
      <c r="Q167" s="39"/>
      <c r="R167" s="39"/>
      <c r="S167" s="39"/>
      <c r="T167" s="39"/>
      <c r="U167" s="39"/>
      <c r="V167" s="256"/>
      <c r="W167" s="39"/>
      <c r="X167" s="21" t="s">
        <v>626</v>
      </c>
      <c r="Y167" s="89">
        <v>1</v>
      </c>
      <c r="Z167" s="114">
        <f>'PROJECT SELECTION'!$L$27*TOOLS!Y167</f>
        <v>0</v>
      </c>
      <c r="AA167" s="22"/>
      <c r="AB167" s="108">
        <f t="shared" si="45"/>
        <v>0</v>
      </c>
      <c r="AC167" s="267"/>
    </row>
    <row r="168" spans="2:29">
      <c r="B168" s="260"/>
      <c r="C168" s="203" t="s">
        <v>37</v>
      </c>
      <c r="D168" s="93">
        <v>2</v>
      </c>
      <c r="E168" s="98">
        <f>'PROJECT SELECTION'!$C$28*TOOLS!D168</f>
        <v>0</v>
      </c>
      <c r="F168" s="216"/>
      <c r="G168" s="104">
        <f t="shared" si="46"/>
        <v>0</v>
      </c>
      <c r="H168" s="9"/>
      <c r="I168" s="260"/>
      <c r="J168" s="39"/>
      <c r="K168" s="39"/>
      <c r="L168" s="39"/>
      <c r="M168" s="39"/>
      <c r="N168" s="39"/>
      <c r="O168" s="256"/>
      <c r="P168" s="260"/>
      <c r="Q168" s="39"/>
      <c r="R168" s="39"/>
      <c r="S168" s="39"/>
      <c r="T168" s="39"/>
      <c r="U168" s="39"/>
      <c r="V168" s="256"/>
      <c r="W168" s="39"/>
      <c r="X168" s="39"/>
      <c r="Y168" s="39"/>
      <c r="Z168" s="39"/>
      <c r="AA168" s="39"/>
      <c r="AB168" s="39"/>
      <c r="AC168" s="267"/>
    </row>
    <row r="169" spans="2:29">
      <c r="B169" s="260"/>
      <c r="C169" s="21" t="s">
        <v>57</v>
      </c>
      <c r="D169" s="93">
        <v>3</v>
      </c>
      <c r="E169" s="98">
        <f>'PROJECT SELECTION'!$C$28*TOOLS!D169</f>
        <v>0</v>
      </c>
      <c r="F169" s="216"/>
      <c r="G169" s="104">
        <f t="shared" si="46"/>
        <v>0</v>
      </c>
      <c r="H169" s="9"/>
      <c r="I169" s="260"/>
      <c r="J169" s="39"/>
      <c r="K169" s="39"/>
      <c r="L169" s="39"/>
      <c r="M169" s="39"/>
      <c r="N169" s="39"/>
      <c r="O169" s="256"/>
      <c r="P169" s="260"/>
      <c r="Q169" s="39"/>
      <c r="R169" s="39"/>
      <c r="S169" s="39"/>
      <c r="T169" s="39"/>
      <c r="U169" s="39"/>
      <c r="V169" s="256"/>
      <c r="W169" s="39"/>
      <c r="X169" s="39"/>
      <c r="Y169" s="39"/>
      <c r="Z169" s="39"/>
      <c r="AA169" s="39"/>
      <c r="AB169" s="39"/>
      <c r="AC169" s="267"/>
    </row>
    <row r="170" spans="2:29">
      <c r="B170" s="260"/>
      <c r="C170" s="203" t="s">
        <v>624</v>
      </c>
      <c r="D170" s="89">
        <v>2</v>
      </c>
      <c r="E170" s="98">
        <f>'PROJECT SELECTION'!$C$28*TOOLS!D170</f>
        <v>0</v>
      </c>
      <c r="F170" s="216"/>
      <c r="G170" s="104">
        <f t="shared" si="46"/>
        <v>0</v>
      </c>
      <c r="H170" s="9"/>
      <c r="I170" s="260"/>
      <c r="J170" s="39"/>
      <c r="K170" s="39"/>
      <c r="L170" s="39"/>
      <c r="M170" s="39"/>
      <c r="N170" s="39"/>
      <c r="O170" s="256"/>
      <c r="P170" s="260"/>
      <c r="Q170" s="39"/>
      <c r="R170" s="39"/>
      <c r="S170" s="39"/>
      <c r="T170" s="39"/>
      <c r="U170" s="39"/>
      <c r="V170" s="256"/>
      <c r="W170" s="39"/>
      <c r="X170" s="39"/>
      <c r="Y170" s="39"/>
      <c r="Z170" s="39"/>
      <c r="AA170" s="39"/>
      <c r="AB170" s="39"/>
      <c r="AC170" s="267"/>
    </row>
    <row r="171" spans="2:29">
      <c r="B171" s="260"/>
      <c r="C171" s="203" t="s">
        <v>625</v>
      </c>
      <c r="D171" s="89">
        <v>2</v>
      </c>
      <c r="E171" s="98">
        <f>'PROJECT SELECTION'!$C$28*TOOLS!D171</f>
        <v>0</v>
      </c>
      <c r="F171" s="216"/>
      <c r="G171" s="104">
        <f t="shared" si="46"/>
        <v>0</v>
      </c>
      <c r="H171" s="42"/>
      <c r="I171" s="260"/>
      <c r="J171" s="39"/>
      <c r="K171" s="39"/>
      <c r="L171" s="39"/>
      <c r="M171" s="39"/>
      <c r="N171" s="39"/>
      <c r="O171" s="256"/>
      <c r="P171" s="260"/>
      <c r="Q171" s="39"/>
      <c r="R171" s="39"/>
      <c r="S171" s="39"/>
      <c r="T171" s="39"/>
      <c r="U171" s="39"/>
      <c r="V171" s="256"/>
      <c r="W171" s="39"/>
      <c r="X171" s="39"/>
      <c r="Y171" s="39"/>
      <c r="Z171" s="39"/>
      <c r="AA171" s="39"/>
      <c r="AB171" s="39"/>
      <c r="AC171" s="267"/>
    </row>
    <row r="172" spans="2:29" ht="13.15">
      <c r="B172" s="260"/>
      <c r="C172" s="39"/>
      <c r="D172" s="39"/>
      <c r="E172" s="39"/>
      <c r="F172" s="39"/>
      <c r="G172" s="39"/>
      <c r="H172" s="299"/>
      <c r="I172" s="260"/>
      <c r="J172" s="39"/>
      <c r="K172" s="39"/>
      <c r="L172" s="39"/>
      <c r="M172" s="39"/>
      <c r="N172" s="39"/>
      <c r="O172" s="256"/>
      <c r="P172" s="260"/>
      <c r="Q172" s="39"/>
      <c r="R172" s="39"/>
      <c r="S172" s="39"/>
      <c r="T172" s="39"/>
      <c r="U172" s="39"/>
      <c r="V172" s="256"/>
      <c r="W172" s="39"/>
      <c r="X172" s="39"/>
      <c r="Y172" s="39"/>
      <c r="Z172" s="39"/>
      <c r="AA172" s="39"/>
      <c r="AB172" s="39"/>
      <c r="AC172" s="267"/>
    </row>
    <row r="173" spans="2:29" ht="13.15">
      <c r="B173" s="260"/>
      <c r="C173" s="39"/>
      <c r="D173" s="39"/>
      <c r="E173" s="39"/>
      <c r="F173" s="39"/>
      <c r="G173" s="39"/>
      <c r="H173" s="263"/>
      <c r="I173" s="260"/>
      <c r="J173" s="39"/>
      <c r="K173" s="39"/>
      <c r="L173" s="39"/>
      <c r="M173" s="39"/>
      <c r="N173" s="39"/>
      <c r="O173" s="256"/>
      <c r="P173" s="260"/>
      <c r="Q173" s="39"/>
      <c r="R173" s="39"/>
      <c r="S173" s="39"/>
      <c r="T173" s="39"/>
      <c r="U173" s="39"/>
      <c r="V173" s="256"/>
      <c r="W173" s="39"/>
      <c r="X173" s="39"/>
      <c r="Y173" s="39"/>
      <c r="Z173" s="39"/>
      <c r="AA173" s="39"/>
      <c r="AB173" s="39"/>
      <c r="AC173" s="267"/>
    </row>
    <row r="174" spans="2:29">
      <c r="B174" s="260"/>
      <c r="C174" s="39"/>
      <c r="D174" s="39"/>
      <c r="E174" s="39"/>
      <c r="F174" s="39"/>
      <c r="G174" s="39"/>
      <c r="H174" s="9"/>
      <c r="I174" s="260"/>
      <c r="J174" s="39"/>
      <c r="K174" s="39"/>
      <c r="L174" s="39"/>
      <c r="M174" s="39"/>
      <c r="N174" s="39"/>
      <c r="O174" s="256"/>
      <c r="P174" s="260"/>
      <c r="Q174" s="39"/>
      <c r="R174" s="39"/>
      <c r="S174" s="39"/>
      <c r="T174" s="39"/>
      <c r="U174" s="39"/>
      <c r="V174" s="256"/>
      <c r="W174" s="39"/>
      <c r="X174" s="39"/>
      <c r="Y174" s="39"/>
      <c r="Z174" s="39"/>
      <c r="AA174" s="39"/>
      <c r="AB174" s="39"/>
      <c r="AC174" s="267"/>
    </row>
    <row r="175" spans="2:29">
      <c r="B175" s="260"/>
      <c r="C175" s="39"/>
      <c r="D175" s="39"/>
      <c r="E175" s="39"/>
      <c r="F175" s="39"/>
      <c r="G175" s="39"/>
      <c r="H175" s="9"/>
      <c r="I175" s="260"/>
      <c r="J175" s="39"/>
      <c r="K175" s="39"/>
      <c r="L175" s="39"/>
      <c r="M175" s="39"/>
      <c r="N175" s="39"/>
      <c r="O175" s="256"/>
      <c r="P175" s="260"/>
      <c r="Q175" s="39"/>
      <c r="R175" s="39"/>
      <c r="S175" s="39"/>
      <c r="T175" s="39"/>
      <c r="U175" s="39"/>
      <c r="V175" s="256"/>
      <c r="W175" s="39"/>
      <c r="X175" s="39"/>
      <c r="Y175" s="39"/>
      <c r="Z175" s="39"/>
      <c r="AA175" s="39"/>
      <c r="AB175" s="39"/>
      <c r="AC175" s="267"/>
    </row>
    <row r="176" spans="2:29">
      <c r="B176" s="260"/>
      <c r="C176" s="39"/>
      <c r="D176" s="39"/>
      <c r="E176" s="39"/>
      <c r="F176" s="39"/>
      <c r="G176" s="39"/>
      <c r="H176" s="9"/>
      <c r="I176" s="260"/>
      <c r="J176" s="39"/>
      <c r="K176" s="39"/>
      <c r="L176" s="39"/>
      <c r="M176" s="39"/>
      <c r="N176" s="39"/>
      <c r="O176" s="256"/>
      <c r="P176" s="260"/>
      <c r="Q176" s="39"/>
      <c r="R176" s="39"/>
      <c r="S176" s="39"/>
      <c r="T176" s="39"/>
      <c r="U176" s="39"/>
      <c r="V176" s="256"/>
      <c r="W176" s="39"/>
      <c r="X176" s="39"/>
      <c r="Y176" s="39"/>
      <c r="Z176" s="39"/>
      <c r="AA176" s="39"/>
      <c r="AB176" s="39"/>
      <c r="AC176" s="267"/>
    </row>
    <row r="177" spans="2:29">
      <c r="B177" s="260"/>
      <c r="C177" s="39"/>
      <c r="D177" s="39"/>
      <c r="E177" s="39"/>
      <c r="F177" s="39"/>
      <c r="G177" s="39"/>
      <c r="H177" s="9"/>
      <c r="I177" s="260"/>
      <c r="J177" s="39"/>
      <c r="K177" s="39"/>
      <c r="L177" s="39"/>
      <c r="M177" s="39"/>
      <c r="N177" s="39"/>
      <c r="O177" s="256"/>
      <c r="P177" s="260"/>
      <c r="Q177" s="39"/>
      <c r="R177" s="39"/>
      <c r="S177" s="39"/>
      <c r="T177" s="39"/>
      <c r="U177" s="39"/>
      <c r="V177" s="256"/>
      <c r="W177" s="39"/>
      <c r="X177" s="39"/>
      <c r="Y177" s="39"/>
      <c r="Z177" s="39"/>
      <c r="AA177" s="39"/>
      <c r="AB177" s="39"/>
      <c r="AC177" s="267"/>
    </row>
    <row r="178" spans="2:29">
      <c r="B178" s="260"/>
      <c r="C178" s="39"/>
      <c r="D178" s="39"/>
      <c r="E178" s="39"/>
      <c r="F178" s="39"/>
      <c r="G178" s="39"/>
      <c r="H178" s="9"/>
      <c r="I178" s="260"/>
      <c r="J178" s="39"/>
      <c r="K178" s="39"/>
      <c r="L178" s="39"/>
      <c r="M178" s="39"/>
      <c r="N178" s="39"/>
      <c r="O178" s="256"/>
      <c r="P178" s="260"/>
      <c r="Q178" s="39"/>
      <c r="R178" s="39"/>
      <c r="S178" s="39"/>
      <c r="T178" s="39"/>
      <c r="U178" s="39"/>
      <c r="V178" s="256"/>
      <c r="W178" s="39"/>
      <c r="X178" s="39"/>
      <c r="Y178" s="39"/>
      <c r="Z178" s="39"/>
      <c r="AA178" s="39"/>
      <c r="AB178" s="39"/>
      <c r="AC178" s="267"/>
    </row>
    <row r="179" spans="2:29">
      <c r="B179" s="260"/>
      <c r="C179" s="39"/>
      <c r="D179" s="39"/>
      <c r="E179" s="39"/>
      <c r="F179" s="39"/>
      <c r="G179" s="39"/>
      <c r="H179" s="9"/>
      <c r="I179" s="260"/>
      <c r="J179" s="39"/>
      <c r="K179" s="39"/>
      <c r="L179" s="39"/>
      <c r="M179" s="39"/>
      <c r="N179" s="39"/>
      <c r="O179" s="256"/>
      <c r="P179" s="260"/>
      <c r="Q179" s="39"/>
      <c r="R179" s="39"/>
      <c r="S179" s="39"/>
      <c r="T179" s="39"/>
      <c r="U179" s="39"/>
      <c r="V179" s="256"/>
      <c r="W179" s="39"/>
      <c r="X179" s="39"/>
      <c r="Y179" s="39"/>
      <c r="Z179" s="39"/>
      <c r="AA179" s="39"/>
      <c r="AB179" s="39"/>
      <c r="AC179" s="267"/>
    </row>
    <row r="180" spans="2:29">
      <c r="B180" s="260"/>
      <c r="C180" s="39"/>
      <c r="D180" s="39"/>
      <c r="E180" s="39"/>
      <c r="F180" s="39"/>
      <c r="G180" s="39"/>
      <c r="H180" s="9"/>
      <c r="I180" s="260"/>
      <c r="J180" s="39"/>
      <c r="K180" s="39"/>
      <c r="L180" s="39"/>
      <c r="M180" s="39"/>
      <c r="N180" s="39"/>
      <c r="O180" s="256"/>
      <c r="P180" s="260"/>
      <c r="Q180" s="39"/>
      <c r="R180" s="39"/>
      <c r="S180" s="39"/>
      <c r="T180" s="39"/>
      <c r="U180" s="39"/>
      <c r="V180" s="256"/>
      <c r="W180" s="39"/>
      <c r="X180" s="39"/>
      <c r="Y180" s="39"/>
      <c r="Z180" s="39"/>
      <c r="AA180" s="39"/>
      <c r="AB180" s="39"/>
      <c r="AC180" s="267"/>
    </row>
    <row r="181" spans="2:29">
      <c r="B181" s="260"/>
      <c r="C181" s="39"/>
      <c r="D181" s="39"/>
      <c r="E181" s="39"/>
      <c r="F181" s="39"/>
      <c r="G181" s="39"/>
      <c r="H181" s="9"/>
      <c r="I181" s="260"/>
      <c r="J181" s="39"/>
      <c r="K181" s="39"/>
      <c r="L181" s="39"/>
      <c r="M181" s="39"/>
      <c r="N181" s="39"/>
      <c r="O181" s="256"/>
      <c r="P181" s="260"/>
      <c r="Q181" s="39"/>
      <c r="R181" s="39"/>
      <c r="S181" s="39"/>
      <c r="T181" s="39"/>
      <c r="U181" s="39"/>
      <c r="V181" s="256"/>
      <c r="W181" s="39"/>
      <c r="X181" s="39"/>
      <c r="Y181" s="39"/>
      <c r="Z181" s="39"/>
      <c r="AA181" s="39"/>
      <c r="AB181" s="39"/>
      <c r="AC181" s="267"/>
    </row>
    <row r="182" spans="2:29">
      <c r="B182" s="260"/>
      <c r="C182" s="39"/>
      <c r="D182" s="39"/>
      <c r="E182" s="39"/>
      <c r="F182" s="39"/>
      <c r="G182" s="39"/>
      <c r="H182" s="42"/>
      <c r="I182" s="260"/>
      <c r="J182" s="39"/>
      <c r="K182" s="39"/>
      <c r="L182" s="39"/>
      <c r="M182" s="39"/>
      <c r="N182" s="39"/>
      <c r="O182" s="256"/>
      <c r="P182" s="260"/>
      <c r="Q182" s="39"/>
      <c r="R182" s="39"/>
      <c r="S182" s="39"/>
      <c r="T182" s="39"/>
      <c r="U182" s="39"/>
      <c r="V182" s="256"/>
      <c r="W182" s="39"/>
      <c r="X182" s="39"/>
      <c r="Y182" s="39"/>
      <c r="Z182" s="39"/>
      <c r="AA182" s="39"/>
      <c r="AB182" s="39"/>
      <c r="AC182" s="267"/>
    </row>
    <row r="183" spans="2:29">
      <c r="B183" s="260"/>
      <c r="C183" s="39"/>
      <c r="D183" s="39"/>
      <c r="E183" s="39"/>
      <c r="F183" s="39"/>
      <c r="G183" s="39"/>
      <c r="H183" s="42"/>
      <c r="I183" s="260"/>
      <c r="J183" s="39"/>
      <c r="K183" s="39"/>
      <c r="L183" s="39"/>
      <c r="M183" s="39"/>
      <c r="N183" s="39"/>
      <c r="O183" s="256"/>
      <c r="P183" s="260"/>
      <c r="Q183" s="39"/>
      <c r="R183" s="39"/>
      <c r="S183" s="39"/>
      <c r="T183" s="39"/>
      <c r="U183" s="39"/>
      <c r="V183" s="256"/>
      <c r="W183" s="39"/>
      <c r="X183" s="39"/>
      <c r="Y183" s="39"/>
      <c r="Z183" s="39"/>
      <c r="AA183" s="39"/>
      <c r="AB183" s="39"/>
      <c r="AC183" s="267"/>
    </row>
    <row r="184" spans="2:29">
      <c r="B184" s="260"/>
      <c r="C184" s="39"/>
      <c r="D184" s="39"/>
      <c r="E184" s="39"/>
      <c r="F184" s="39"/>
      <c r="G184" s="39"/>
      <c r="H184" s="42"/>
      <c r="I184" s="260"/>
      <c r="J184" s="39"/>
      <c r="K184" s="39"/>
      <c r="L184" s="39"/>
      <c r="M184" s="39"/>
      <c r="N184" s="39"/>
      <c r="O184" s="256"/>
      <c r="P184" s="260"/>
      <c r="Q184" s="39"/>
      <c r="R184" s="39"/>
      <c r="S184" s="39"/>
      <c r="T184" s="39"/>
      <c r="U184" s="39"/>
      <c r="V184" s="256"/>
      <c r="W184" s="39"/>
      <c r="X184" s="39"/>
      <c r="Y184" s="39"/>
      <c r="Z184" s="39"/>
      <c r="AA184" s="39"/>
      <c r="AB184" s="39"/>
      <c r="AC184" s="267"/>
    </row>
    <row r="185" spans="2:29">
      <c r="B185" s="260"/>
      <c r="C185" s="39"/>
      <c r="D185" s="39"/>
      <c r="E185" s="39"/>
      <c r="F185" s="39"/>
      <c r="G185" s="39"/>
      <c r="H185" s="42"/>
      <c r="I185" s="260"/>
      <c r="J185" s="39"/>
      <c r="K185" s="39"/>
      <c r="L185" s="39"/>
      <c r="M185" s="39"/>
      <c r="N185" s="39"/>
      <c r="O185" s="256"/>
      <c r="P185" s="260"/>
      <c r="Q185" s="39"/>
      <c r="R185" s="39"/>
      <c r="S185" s="39"/>
      <c r="T185" s="39"/>
      <c r="U185" s="39"/>
      <c r="V185" s="256"/>
      <c r="W185" s="39"/>
      <c r="X185" s="39"/>
      <c r="Y185" s="39"/>
      <c r="Z185" s="39"/>
      <c r="AA185" s="39"/>
      <c r="AB185" s="39"/>
      <c r="AC185" s="267"/>
    </row>
    <row r="186" spans="2:29">
      <c r="B186" s="260"/>
      <c r="C186" s="39"/>
      <c r="D186" s="39"/>
      <c r="E186" s="39"/>
      <c r="F186" s="39"/>
      <c r="G186" s="39"/>
      <c r="H186" s="42"/>
      <c r="I186" s="260"/>
      <c r="J186" s="39"/>
      <c r="K186" s="39"/>
      <c r="L186" s="39"/>
      <c r="M186" s="39"/>
      <c r="N186" s="39"/>
      <c r="O186" s="256"/>
      <c r="P186" s="260"/>
      <c r="Q186" s="39"/>
      <c r="R186" s="39"/>
      <c r="S186" s="39"/>
      <c r="T186" s="39"/>
      <c r="U186" s="39"/>
      <c r="V186" s="256"/>
      <c r="W186" s="39"/>
      <c r="X186" s="39"/>
      <c r="Y186" s="39"/>
      <c r="Z186" s="39"/>
      <c r="AA186" s="39"/>
      <c r="AB186" s="39"/>
      <c r="AC186" s="267"/>
    </row>
    <row r="187" spans="2:29">
      <c r="B187" s="260"/>
      <c r="C187" s="39"/>
      <c r="D187" s="39"/>
      <c r="E187" s="39"/>
      <c r="F187" s="39"/>
      <c r="G187" s="39"/>
      <c r="H187" s="42"/>
      <c r="I187" s="260"/>
      <c r="J187" s="39"/>
      <c r="K187" s="39"/>
      <c r="L187" s="39"/>
      <c r="M187" s="39"/>
      <c r="N187" s="39"/>
      <c r="O187" s="256"/>
      <c r="P187" s="260"/>
      <c r="Q187" s="39"/>
      <c r="R187" s="39"/>
      <c r="S187" s="39"/>
      <c r="T187" s="39"/>
      <c r="U187" s="39"/>
      <c r="V187" s="256"/>
      <c r="W187" s="39"/>
      <c r="X187" s="39"/>
      <c r="Y187" s="39"/>
      <c r="Z187" s="39"/>
      <c r="AA187" s="39"/>
      <c r="AB187" s="39"/>
      <c r="AC187" s="267"/>
    </row>
    <row r="188" spans="2:29">
      <c r="B188" s="260"/>
      <c r="C188" s="39"/>
      <c r="D188" s="39"/>
      <c r="E188" s="39"/>
      <c r="F188" s="39"/>
      <c r="G188" s="39"/>
      <c r="H188" s="42"/>
      <c r="I188" s="260"/>
      <c r="J188" s="39"/>
      <c r="K188" s="39"/>
      <c r="L188" s="39"/>
      <c r="M188" s="39"/>
      <c r="N188" s="39"/>
      <c r="O188" s="256"/>
      <c r="P188" s="260"/>
      <c r="Q188" s="39"/>
      <c r="R188" s="39"/>
      <c r="S188" s="39"/>
      <c r="T188" s="39"/>
      <c r="U188" s="39"/>
      <c r="V188" s="256"/>
      <c r="W188" s="39"/>
      <c r="X188" s="39"/>
      <c r="Y188" s="39"/>
      <c r="Z188" s="39"/>
      <c r="AA188" s="39"/>
      <c r="AB188" s="39"/>
      <c r="AC188" s="267"/>
    </row>
    <row r="189" spans="2:29">
      <c r="B189" s="260"/>
      <c r="C189" s="39"/>
      <c r="D189" s="39"/>
      <c r="E189" s="39"/>
      <c r="F189" s="39"/>
      <c r="G189" s="39"/>
      <c r="H189" s="42"/>
      <c r="I189" s="260"/>
      <c r="J189" s="39"/>
      <c r="K189" s="39"/>
      <c r="L189" s="39"/>
      <c r="M189" s="39"/>
      <c r="N189" s="39"/>
      <c r="O189" s="256"/>
      <c r="P189" s="260"/>
      <c r="Q189" s="39"/>
      <c r="R189" s="39"/>
      <c r="S189" s="39"/>
      <c r="T189" s="39"/>
      <c r="U189" s="39"/>
      <c r="V189" s="256"/>
      <c r="W189" s="39"/>
      <c r="X189" s="39"/>
      <c r="Y189" s="39"/>
      <c r="Z189" s="39"/>
      <c r="AA189" s="39"/>
      <c r="AB189" s="39"/>
      <c r="AC189" s="267"/>
    </row>
    <row r="190" spans="2:29">
      <c r="B190" s="260"/>
      <c r="C190" s="39"/>
      <c r="D190" s="39"/>
      <c r="E190" s="39"/>
      <c r="F190" s="39"/>
      <c r="G190" s="39"/>
      <c r="H190" s="42"/>
      <c r="I190" s="260"/>
      <c r="J190" s="39"/>
      <c r="K190" s="39"/>
      <c r="L190" s="39"/>
      <c r="M190" s="39"/>
      <c r="N190" s="39"/>
      <c r="O190" s="256"/>
      <c r="P190" s="260"/>
      <c r="Q190" s="39"/>
      <c r="R190" s="39"/>
      <c r="S190" s="39"/>
      <c r="T190" s="39"/>
      <c r="U190" s="39"/>
      <c r="V190" s="256"/>
      <c r="W190" s="39"/>
      <c r="X190" s="39"/>
      <c r="Y190" s="39"/>
      <c r="Z190" s="39"/>
      <c r="AA190" s="39"/>
      <c r="AB190" s="39"/>
      <c r="AC190" s="267"/>
    </row>
    <row r="191" spans="2:29">
      <c r="B191" s="260"/>
      <c r="C191" s="39"/>
      <c r="D191" s="39"/>
      <c r="E191" s="39"/>
      <c r="F191" s="39"/>
      <c r="G191" s="39"/>
      <c r="H191" s="42"/>
      <c r="I191" s="260"/>
      <c r="J191" s="39"/>
      <c r="K191" s="39"/>
      <c r="L191" s="39"/>
      <c r="M191" s="39"/>
      <c r="N191" s="39"/>
      <c r="O191" s="256"/>
      <c r="P191" s="260"/>
      <c r="Q191" s="39"/>
      <c r="R191" s="39"/>
      <c r="S191" s="39"/>
      <c r="T191" s="39"/>
      <c r="U191" s="39"/>
      <c r="V191" s="256"/>
      <c r="W191" s="39"/>
      <c r="X191" s="39"/>
      <c r="Y191" s="39"/>
      <c r="Z191" s="39"/>
      <c r="AA191" s="39"/>
      <c r="AB191" s="39"/>
      <c r="AC191" s="267"/>
    </row>
    <row r="192" spans="2:29">
      <c r="B192" s="260"/>
      <c r="C192" s="39"/>
      <c r="D192" s="39"/>
      <c r="E192" s="39"/>
      <c r="F192" s="39"/>
      <c r="G192" s="39"/>
      <c r="H192" s="42"/>
      <c r="I192" s="260"/>
      <c r="J192" s="39"/>
      <c r="K192" s="39"/>
      <c r="L192" s="39"/>
      <c r="M192" s="39"/>
      <c r="N192" s="39"/>
      <c r="O192" s="256"/>
      <c r="P192" s="260"/>
      <c r="Q192" s="39"/>
      <c r="R192" s="39"/>
      <c r="S192" s="39"/>
      <c r="T192" s="39"/>
      <c r="U192" s="39"/>
      <c r="V192" s="256"/>
      <c r="W192" s="39"/>
      <c r="X192" s="39"/>
      <c r="Y192" s="39"/>
      <c r="Z192" s="39"/>
      <c r="AA192" s="39"/>
      <c r="AB192" s="39"/>
      <c r="AC192" s="267"/>
    </row>
    <row r="193" spans="2:29">
      <c r="B193" s="260"/>
      <c r="C193" s="39"/>
      <c r="D193" s="39"/>
      <c r="E193" s="39"/>
      <c r="F193" s="39"/>
      <c r="G193" s="39"/>
      <c r="H193" s="42"/>
      <c r="I193" s="260"/>
      <c r="J193" s="39"/>
      <c r="K193" s="39"/>
      <c r="L193" s="39"/>
      <c r="M193" s="39"/>
      <c r="N193" s="39"/>
      <c r="O193" s="256"/>
      <c r="P193" s="260"/>
      <c r="Q193" s="39"/>
      <c r="R193" s="39"/>
      <c r="S193" s="39"/>
      <c r="T193" s="39"/>
      <c r="U193" s="39"/>
      <c r="V193" s="256"/>
      <c r="W193" s="39"/>
      <c r="X193" s="39"/>
      <c r="Y193" s="39"/>
      <c r="Z193" s="39"/>
      <c r="AA193" s="39"/>
      <c r="AB193" s="39"/>
      <c r="AC193" s="267"/>
    </row>
    <row r="194" spans="2:29">
      <c r="B194" s="260"/>
      <c r="C194" s="39"/>
      <c r="D194" s="39"/>
      <c r="E194" s="39"/>
      <c r="F194" s="39"/>
      <c r="G194" s="39"/>
      <c r="H194" s="42"/>
      <c r="I194" s="260"/>
      <c r="J194" s="39"/>
      <c r="K194" s="39"/>
      <c r="L194" s="39"/>
      <c r="M194" s="39"/>
      <c r="N194" s="39"/>
      <c r="O194" s="256"/>
      <c r="P194" s="260"/>
      <c r="Q194" s="39"/>
      <c r="R194" s="39"/>
      <c r="S194" s="39"/>
      <c r="T194" s="39"/>
      <c r="U194" s="39"/>
      <c r="V194" s="256"/>
      <c r="W194" s="39"/>
      <c r="X194" s="39"/>
      <c r="Y194" s="39"/>
      <c r="Z194" s="39"/>
      <c r="AA194" s="39"/>
      <c r="AB194" s="39"/>
      <c r="AC194" s="267"/>
    </row>
    <row r="195" spans="2:29">
      <c r="B195" s="260"/>
      <c r="C195" s="39"/>
      <c r="D195" s="39"/>
      <c r="E195" s="39"/>
      <c r="F195" s="39"/>
      <c r="G195" s="39"/>
      <c r="H195" s="42"/>
      <c r="I195" s="260"/>
      <c r="J195" s="39"/>
      <c r="K195" s="39"/>
      <c r="L195" s="39"/>
      <c r="M195" s="39"/>
      <c r="N195" s="39"/>
      <c r="O195" s="256"/>
      <c r="P195" s="260"/>
      <c r="Q195" s="39"/>
      <c r="R195" s="39"/>
      <c r="S195" s="39"/>
      <c r="T195" s="39"/>
      <c r="U195" s="39"/>
      <c r="V195" s="256"/>
      <c r="W195" s="39"/>
      <c r="X195" s="39"/>
      <c r="Y195" s="39"/>
      <c r="Z195" s="39"/>
      <c r="AA195" s="39"/>
      <c r="AB195" s="39"/>
      <c r="AC195" s="267"/>
    </row>
    <row r="196" spans="2:29">
      <c r="B196" s="260"/>
      <c r="C196" s="39"/>
      <c r="D196" s="39"/>
      <c r="E196" s="39"/>
      <c r="F196" s="39"/>
      <c r="G196" s="39"/>
      <c r="H196" s="42"/>
      <c r="I196" s="260"/>
      <c r="J196" s="39"/>
      <c r="K196" s="39"/>
      <c r="L196" s="39"/>
      <c r="M196" s="39"/>
      <c r="N196" s="39"/>
      <c r="O196" s="256"/>
      <c r="P196" s="260"/>
      <c r="Q196" s="39"/>
      <c r="R196" s="39"/>
      <c r="S196" s="39"/>
      <c r="T196" s="39"/>
      <c r="U196" s="39"/>
      <c r="V196" s="256"/>
      <c r="W196" s="39"/>
      <c r="X196" s="39"/>
      <c r="Y196" s="39"/>
      <c r="Z196" s="39"/>
      <c r="AA196" s="39"/>
      <c r="AB196" s="39"/>
      <c r="AC196" s="267"/>
    </row>
    <row r="197" spans="2:29">
      <c r="B197" s="260"/>
      <c r="C197" s="39"/>
      <c r="D197" s="39"/>
      <c r="E197" s="39"/>
      <c r="F197" s="39"/>
      <c r="G197" s="39"/>
      <c r="H197" s="42"/>
      <c r="I197" s="260"/>
      <c r="J197" s="39"/>
      <c r="K197" s="39"/>
      <c r="L197" s="39"/>
      <c r="M197" s="39"/>
      <c r="N197" s="39"/>
      <c r="O197" s="256"/>
      <c r="P197" s="260"/>
      <c r="Q197" s="39"/>
      <c r="R197" s="39"/>
      <c r="S197" s="39"/>
      <c r="T197" s="39"/>
      <c r="U197" s="39"/>
      <c r="V197" s="256"/>
      <c r="W197" s="39"/>
      <c r="X197" s="39"/>
      <c r="Y197" s="39"/>
      <c r="Z197" s="39"/>
      <c r="AA197" s="39"/>
      <c r="AB197" s="39"/>
      <c r="AC197" s="267"/>
    </row>
    <row r="198" spans="2:29">
      <c r="B198" s="260"/>
      <c r="C198" s="39"/>
      <c r="D198" s="39"/>
      <c r="E198" s="39"/>
      <c r="F198" s="39"/>
      <c r="G198" s="39"/>
      <c r="H198" s="42"/>
      <c r="I198" s="260"/>
      <c r="J198" s="39"/>
      <c r="K198" s="39"/>
      <c r="L198" s="39"/>
      <c r="M198" s="39"/>
      <c r="N198" s="39"/>
      <c r="O198" s="256"/>
      <c r="P198" s="260"/>
      <c r="Q198" s="39"/>
      <c r="R198" s="39"/>
      <c r="S198" s="39"/>
      <c r="T198" s="39"/>
      <c r="U198" s="39"/>
      <c r="V198" s="256"/>
      <c r="W198" s="39"/>
      <c r="X198" s="39"/>
      <c r="Y198" s="39"/>
      <c r="Z198" s="39"/>
      <c r="AA198" s="39"/>
      <c r="AB198" s="39"/>
      <c r="AC198" s="267"/>
    </row>
    <row r="199" spans="2:29">
      <c r="B199" s="260"/>
      <c r="C199" s="39"/>
      <c r="D199" s="39"/>
      <c r="E199" s="39"/>
      <c r="F199" s="39"/>
      <c r="G199" s="39"/>
      <c r="H199" s="42"/>
      <c r="I199" s="260"/>
      <c r="J199" s="39"/>
      <c r="K199" s="39"/>
      <c r="L199" s="39"/>
      <c r="M199" s="39"/>
      <c r="N199" s="39"/>
      <c r="O199" s="256"/>
      <c r="P199" s="260"/>
      <c r="Q199" s="39"/>
      <c r="R199" s="39"/>
      <c r="S199" s="39"/>
      <c r="T199" s="39"/>
      <c r="U199" s="39"/>
      <c r="V199" s="256"/>
      <c r="W199" s="39"/>
      <c r="X199" s="39"/>
      <c r="Y199" s="39"/>
      <c r="Z199" s="39"/>
      <c r="AA199" s="39"/>
      <c r="AB199" s="39"/>
      <c r="AC199" s="267"/>
    </row>
    <row r="200" spans="2:29">
      <c r="B200" s="260"/>
      <c r="C200" s="39"/>
      <c r="D200" s="39"/>
      <c r="E200" s="39"/>
      <c r="F200" s="39"/>
      <c r="G200" s="39"/>
      <c r="H200" s="42"/>
      <c r="I200" s="260"/>
      <c r="J200" s="39"/>
      <c r="K200" s="39"/>
      <c r="L200" s="39"/>
      <c r="M200" s="39"/>
      <c r="N200" s="39"/>
      <c r="O200" s="256"/>
      <c r="P200" s="260"/>
      <c r="Q200" s="39"/>
      <c r="R200" s="39"/>
      <c r="S200" s="39"/>
      <c r="T200" s="39"/>
      <c r="U200" s="39"/>
      <c r="V200" s="256"/>
      <c r="W200" s="39"/>
      <c r="X200" s="39"/>
      <c r="Y200" s="39"/>
      <c r="Z200" s="39"/>
      <c r="AA200" s="39"/>
      <c r="AB200" s="39"/>
      <c r="AC200" s="267"/>
    </row>
    <row r="201" spans="2:29">
      <c r="B201" s="260"/>
      <c r="C201" s="39"/>
      <c r="D201" s="39"/>
      <c r="E201" s="39"/>
      <c r="F201" s="39"/>
      <c r="G201" s="39"/>
      <c r="H201" s="42"/>
      <c r="I201" s="260"/>
      <c r="J201" s="39"/>
      <c r="K201" s="39"/>
      <c r="L201" s="39"/>
      <c r="M201" s="39"/>
      <c r="N201" s="39"/>
      <c r="O201" s="256"/>
      <c r="P201" s="260"/>
      <c r="Q201" s="39"/>
      <c r="R201" s="39"/>
      <c r="S201" s="39"/>
      <c r="T201" s="39"/>
      <c r="U201" s="39"/>
      <c r="V201" s="256"/>
      <c r="W201" s="39"/>
      <c r="X201" s="39"/>
      <c r="Y201" s="39"/>
      <c r="Z201" s="39"/>
      <c r="AA201" s="39"/>
      <c r="AB201" s="39"/>
      <c r="AC201" s="267"/>
    </row>
    <row r="202" spans="2:29">
      <c r="B202" s="260"/>
      <c r="C202" s="39"/>
      <c r="D202" s="39"/>
      <c r="E202" s="39"/>
      <c r="F202" s="39"/>
      <c r="G202" s="39"/>
      <c r="H202" s="42"/>
      <c r="I202" s="260"/>
      <c r="J202" s="39"/>
      <c r="K202" s="39"/>
      <c r="L202" s="39"/>
      <c r="M202" s="39"/>
      <c r="N202" s="39"/>
      <c r="O202" s="256"/>
      <c r="P202" s="260"/>
      <c r="Q202" s="39"/>
      <c r="R202" s="39"/>
      <c r="S202" s="39"/>
      <c r="T202" s="39"/>
      <c r="U202" s="39"/>
      <c r="V202" s="256"/>
      <c r="W202" s="39"/>
      <c r="X202" s="39"/>
      <c r="Y202" s="39"/>
      <c r="Z202" s="39"/>
      <c r="AA202" s="39"/>
      <c r="AB202" s="39"/>
      <c r="AC202" s="267"/>
    </row>
    <row r="203" spans="2:29">
      <c r="B203" s="260"/>
      <c r="C203" s="39"/>
      <c r="D203" s="39"/>
      <c r="E203" s="39"/>
      <c r="F203" s="39"/>
      <c r="G203" s="39"/>
      <c r="H203" s="42"/>
      <c r="I203" s="260"/>
      <c r="J203" s="39"/>
      <c r="K203" s="39"/>
      <c r="L203" s="39"/>
      <c r="M203" s="39"/>
      <c r="N203" s="39"/>
      <c r="O203" s="256"/>
      <c r="P203" s="260"/>
      <c r="Q203" s="39"/>
      <c r="R203" s="39"/>
      <c r="S203" s="39"/>
      <c r="T203" s="39"/>
      <c r="U203" s="39"/>
      <c r="V203" s="256"/>
      <c r="W203" s="39"/>
      <c r="X203" s="39"/>
      <c r="Y203" s="39"/>
      <c r="Z203" s="39"/>
      <c r="AA203" s="39"/>
      <c r="AB203" s="39"/>
      <c r="AC203" s="267"/>
    </row>
    <row r="204" spans="2:29">
      <c r="B204" s="260"/>
      <c r="C204" s="39"/>
      <c r="D204" s="39"/>
      <c r="E204" s="39"/>
      <c r="F204" s="39"/>
      <c r="G204" s="39"/>
      <c r="H204" s="42"/>
      <c r="I204" s="260"/>
      <c r="J204" s="39"/>
      <c r="K204" s="39"/>
      <c r="L204" s="39"/>
      <c r="M204" s="39"/>
      <c r="N204" s="39"/>
      <c r="O204" s="256"/>
      <c r="P204" s="260"/>
      <c r="Q204" s="39"/>
      <c r="R204" s="39"/>
      <c r="S204" s="39"/>
      <c r="T204" s="39"/>
      <c r="U204" s="39"/>
      <c r="V204" s="256"/>
      <c r="W204" s="39"/>
      <c r="X204" s="39"/>
      <c r="Y204" s="39"/>
      <c r="Z204" s="39"/>
      <c r="AA204" s="39"/>
      <c r="AB204" s="39"/>
      <c r="AC204" s="267"/>
    </row>
    <row r="205" spans="2:29">
      <c r="B205" s="260"/>
      <c r="C205" s="39"/>
      <c r="D205" s="39"/>
      <c r="E205" s="39"/>
      <c r="F205" s="39"/>
      <c r="G205" s="39"/>
      <c r="H205" s="42"/>
      <c r="I205" s="260"/>
      <c r="J205" s="39"/>
      <c r="K205" s="39"/>
      <c r="L205" s="39"/>
      <c r="M205" s="39"/>
      <c r="N205" s="39"/>
      <c r="O205" s="256"/>
      <c r="P205" s="260"/>
      <c r="Q205" s="39"/>
      <c r="R205" s="39"/>
      <c r="S205" s="39"/>
      <c r="T205" s="39"/>
      <c r="U205" s="39"/>
      <c r="V205" s="256"/>
      <c r="W205" s="39"/>
      <c r="X205" s="39"/>
      <c r="Y205" s="39"/>
      <c r="Z205" s="39"/>
      <c r="AA205" s="39"/>
      <c r="AB205" s="39"/>
      <c r="AC205" s="267"/>
    </row>
    <row r="206" spans="2:29">
      <c r="B206" s="260"/>
      <c r="C206" s="39"/>
      <c r="D206" s="39"/>
      <c r="E206" s="39"/>
      <c r="F206" s="39"/>
      <c r="G206" s="39"/>
      <c r="H206" s="42"/>
      <c r="I206" s="260"/>
      <c r="J206" s="39"/>
      <c r="K206" s="39"/>
      <c r="L206" s="39"/>
      <c r="M206" s="39"/>
      <c r="N206" s="39"/>
      <c r="O206" s="256"/>
      <c r="P206" s="260"/>
      <c r="Q206" s="39"/>
      <c r="R206" s="39"/>
      <c r="S206" s="39"/>
      <c r="T206" s="39"/>
      <c r="U206" s="39"/>
      <c r="V206" s="256"/>
      <c r="W206" s="39"/>
      <c r="X206" s="39"/>
      <c r="Y206" s="39"/>
      <c r="Z206" s="39"/>
      <c r="AA206" s="39"/>
      <c r="AB206" s="39"/>
      <c r="AC206" s="267"/>
    </row>
    <row r="207" spans="2:29">
      <c r="B207" s="260"/>
      <c r="C207" s="39"/>
      <c r="D207" s="39"/>
      <c r="E207" s="39"/>
      <c r="F207" s="39"/>
      <c r="G207" s="39"/>
      <c r="H207" s="42"/>
      <c r="I207" s="260"/>
      <c r="J207" s="39"/>
      <c r="K207" s="39"/>
      <c r="L207" s="39"/>
      <c r="M207" s="39"/>
      <c r="N207" s="39"/>
      <c r="O207" s="256"/>
      <c r="P207" s="260"/>
      <c r="Q207" s="39"/>
      <c r="R207" s="39"/>
      <c r="S207" s="39"/>
      <c r="T207" s="39"/>
      <c r="U207" s="39"/>
      <c r="V207" s="256"/>
      <c r="W207" s="39"/>
      <c r="X207" s="39"/>
      <c r="Y207" s="39"/>
      <c r="Z207" s="39"/>
      <c r="AA207" s="39"/>
      <c r="AB207" s="39"/>
      <c r="AC207" s="267"/>
    </row>
    <row r="208" spans="2:29">
      <c r="B208" s="260"/>
      <c r="C208" s="39"/>
      <c r="D208" s="39"/>
      <c r="E208" s="39"/>
      <c r="F208" s="39"/>
      <c r="G208" s="39"/>
      <c r="H208" s="42"/>
      <c r="I208" s="260"/>
      <c r="J208" s="39"/>
      <c r="K208" s="39"/>
      <c r="L208" s="39"/>
      <c r="M208" s="39"/>
      <c r="N208" s="39"/>
      <c r="O208" s="256"/>
      <c r="P208" s="260"/>
      <c r="Q208" s="39"/>
      <c r="R208" s="39"/>
      <c r="S208" s="39"/>
      <c r="T208" s="39"/>
      <c r="U208" s="39"/>
      <c r="V208" s="256"/>
      <c r="W208" s="39"/>
      <c r="X208" s="39"/>
      <c r="Y208" s="39"/>
      <c r="Z208" s="39"/>
      <c r="AA208" s="39"/>
      <c r="AB208" s="39"/>
      <c r="AC208" s="267"/>
    </row>
    <row r="209" spans="2:29">
      <c r="B209" s="260"/>
      <c r="C209" s="39"/>
      <c r="D209" s="39"/>
      <c r="E209" s="39"/>
      <c r="F209" s="39"/>
      <c r="G209" s="39"/>
      <c r="H209" s="42"/>
      <c r="I209" s="260"/>
      <c r="J209" s="39"/>
      <c r="K209" s="39"/>
      <c r="L209" s="39"/>
      <c r="M209" s="39"/>
      <c r="N209" s="39"/>
      <c r="O209" s="256"/>
      <c r="P209" s="260"/>
      <c r="Q209" s="39"/>
      <c r="R209" s="39"/>
      <c r="S209" s="39"/>
      <c r="T209" s="39"/>
      <c r="U209" s="39"/>
      <c r="V209" s="256"/>
      <c r="W209" s="39"/>
      <c r="X209" s="39"/>
      <c r="Y209" s="39"/>
      <c r="Z209" s="39"/>
      <c r="AA209" s="39"/>
      <c r="AB209" s="39"/>
      <c r="AC209" s="267"/>
    </row>
    <row r="210" spans="2:29">
      <c r="B210" s="260"/>
      <c r="C210" s="39"/>
      <c r="D210" s="39"/>
      <c r="E210" s="39"/>
      <c r="F210" s="39"/>
      <c r="G210" s="39"/>
      <c r="H210" s="42"/>
      <c r="I210" s="260"/>
      <c r="J210" s="39"/>
      <c r="K210" s="39"/>
      <c r="L210" s="39"/>
      <c r="M210" s="39"/>
      <c r="N210" s="39"/>
      <c r="O210" s="256"/>
      <c r="P210" s="260"/>
      <c r="Q210" s="39"/>
      <c r="R210" s="39"/>
      <c r="S210" s="39"/>
      <c r="T210" s="39"/>
      <c r="U210" s="39"/>
      <c r="V210" s="256"/>
      <c r="W210" s="39"/>
      <c r="X210" s="39"/>
      <c r="Y210" s="39"/>
      <c r="Z210" s="39"/>
      <c r="AA210" s="39"/>
      <c r="AB210" s="39"/>
      <c r="AC210" s="267"/>
    </row>
    <row r="211" spans="2:29">
      <c r="B211" s="260"/>
      <c r="C211" s="39"/>
      <c r="D211" s="39"/>
      <c r="E211" s="39"/>
      <c r="F211" s="39"/>
      <c r="G211" s="39"/>
      <c r="H211" s="42"/>
      <c r="I211" s="260"/>
      <c r="J211" s="39"/>
      <c r="K211" s="39"/>
      <c r="L211" s="39"/>
      <c r="M211" s="39"/>
      <c r="N211" s="39"/>
      <c r="O211" s="256"/>
      <c r="P211" s="260"/>
      <c r="Q211" s="39"/>
      <c r="R211" s="39"/>
      <c r="S211" s="39"/>
      <c r="T211" s="39"/>
      <c r="U211" s="39"/>
      <c r="V211" s="256"/>
      <c r="W211" s="39"/>
      <c r="X211" s="39"/>
      <c r="Y211" s="39"/>
      <c r="Z211" s="39"/>
      <c r="AA211" s="39"/>
      <c r="AB211" s="39"/>
      <c r="AC211" s="267"/>
    </row>
    <row r="212" spans="2:29">
      <c r="B212" s="260"/>
      <c r="C212" s="39"/>
      <c r="D212" s="39"/>
      <c r="E212" s="39"/>
      <c r="F212" s="39"/>
      <c r="G212" s="39"/>
      <c r="H212" s="42"/>
      <c r="I212" s="260"/>
      <c r="J212" s="39"/>
      <c r="K212" s="39"/>
      <c r="L212" s="39"/>
      <c r="M212" s="39"/>
      <c r="N212" s="39"/>
      <c r="O212" s="256"/>
      <c r="P212" s="260"/>
      <c r="Q212" s="39"/>
      <c r="R212" s="39"/>
      <c r="S212" s="39"/>
      <c r="T212" s="39"/>
      <c r="U212" s="39"/>
      <c r="V212" s="256"/>
      <c r="W212" s="39"/>
      <c r="X212" s="39"/>
      <c r="Y212" s="39"/>
      <c r="Z212" s="39"/>
      <c r="AA212" s="39"/>
      <c r="AB212" s="39"/>
      <c r="AC212" s="267"/>
    </row>
    <row r="213" spans="2:29">
      <c r="B213" s="260"/>
      <c r="C213" s="39"/>
      <c r="D213" s="39"/>
      <c r="E213" s="39"/>
      <c r="F213" s="39"/>
      <c r="G213" s="39"/>
      <c r="H213" s="42"/>
      <c r="I213" s="260"/>
      <c r="J213" s="39"/>
      <c r="K213" s="39"/>
      <c r="L213" s="39"/>
      <c r="M213" s="39"/>
      <c r="N213" s="39"/>
      <c r="O213" s="256"/>
      <c r="P213" s="260"/>
      <c r="Q213" s="39"/>
      <c r="R213" s="39"/>
      <c r="S213" s="39"/>
      <c r="T213" s="39"/>
      <c r="U213" s="39"/>
      <c r="V213" s="256"/>
      <c r="W213" s="39"/>
      <c r="X213" s="39"/>
      <c r="Y213" s="39"/>
      <c r="Z213" s="39"/>
      <c r="AA213" s="39"/>
      <c r="AB213" s="39"/>
      <c r="AC213" s="267"/>
    </row>
    <row r="214" spans="2:29">
      <c r="B214" s="260"/>
      <c r="C214" s="39"/>
      <c r="D214" s="39"/>
      <c r="E214" s="39"/>
      <c r="F214" s="39"/>
      <c r="G214" s="39"/>
      <c r="H214" s="42"/>
      <c r="I214" s="260"/>
      <c r="J214" s="39"/>
      <c r="K214" s="39"/>
      <c r="L214" s="39"/>
      <c r="M214" s="39"/>
      <c r="N214" s="39"/>
      <c r="O214" s="256"/>
      <c r="P214" s="260"/>
      <c r="Q214" s="39"/>
      <c r="R214" s="39"/>
      <c r="S214" s="39"/>
      <c r="T214" s="39"/>
      <c r="U214" s="39"/>
      <c r="V214" s="256"/>
      <c r="W214" s="39"/>
      <c r="X214" s="39"/>
      <c r="Y214" s="39"/>
      <c r="Z214" s="39"/>
      <c r="AA214" s="39"/>
      <c r="AB214" s="39"/>
      <c r="AC214" s="267"/>
    </row>
    <row r="215" spans="2:29">
      <c r="B215" s="260"/>
      <c r="C215" s="39"/>
      <c r="D215" s="39"/>
      <c r="E215" s="39"/>
      <c r="F215" s="39"/>
      <c r="G215" s="39"/>
      <c r="H215" s="42"/>
      <c r="I215" s="260"/>
      <c r="J215" s="39"/>
      <c r="K215" s="39"/>
      <c r="L215" s="39"/>
      <c r="M215" s="39"/>
      <c r="N215" s="39"/>
      <c r="O215" s="256"/>
      <c r="P215" s="260"/>
      <c r="Q215" s="39"/>
      <c r="R215" s="39"/>
      <c r="S215" s="39"/>
      <c r="T215" s="39"/>
      <c r="U215" s="39"/>
      <c r="V215" s="256"/>
      <c r="W215" s="39"/>
      <c r="X215" s="39"/>
      <c r="Y215" s="39"/>
      <c r="Z215" s="39"/>
      <c r="AA215" s="39"/>
      <c r="AB215" s="39"/>
      <c r="AC215" s="267"/>
    </row>
    <row r="216" spans="2:29">
      <c r="B216" s="260"/>
      <c r="C216" s="39"/>
      <c r="D216" s="39"/>
      <c r="E216" s="39"/>
      <c r="F216" s="39"/>
      <c r="G216" s="39"/>
      <c r="H216" s="42"/>
      <c r="I216" s="260"/>
      <c r="J216" s="39"/>
      <c r="K216" s="39"/>
      <c r="L216" s="39"/>
      <c r="M216" s="39"/>
      <c r="N216" s="39"/>
      <c r="O216" s="256"/>
      <c r="P216" s="260"/>
      <c r="Q216" s="39"/>
      <c r="R216" s="39"/>
      <c r="S216" s="39"/>
      <c r="T216" s="39"/>
      <c r="U216" s="39"/>
      <c r="V216" s="256"/>
      <c r="W216" s="39"/>
      <c r="X216" s="39"/>
      <c r="Y216" s="39"/>
      <c r="Z216" s="39"/>
      <c r="AA216" s="39"/>
      <c r="AB216" s="39"/>
      <c r="AC216" s="267"/>
    </row>
    <row r="217" spans="2:29">
      <c r="B217" s="260"/>
      <c r="C217" s="39"/>
      <c r="D217" s="39"/>
      <c r="E217" s="39"/>
      <c r="F217" s="39"/>
      <c r="G217" s="39"/>
      <c r="H217" s="42"/>
      <c r="I217" s="260"/>
      <c r="J217" s="39"/>
      <c r="K217" s="39"/>
      <c r="L217" s="39"/>
      <c r="M217" s="39"/>
      <c r="N217" s="39"/>
      <c r="O217" s="256"/>
      <c r="P217" s="260"/>
      <c r="Q217" s="39"/>
      <c r="R217" s="39"/>
      <c r="S217" s="39"/>
      <c r="T217" s="39"/>
      <c r="U217" s="39"/>
      <c r="V217" s="256"/>
      <c r="W217" s="39"/>
      <c r="X217" s="39"/>
      <c r="Y217" s="39"/>
      <c r="Z217" s="39"/>
      <c r="AA217" s="39"/>
      <c r="AB217" s="39"/>
      <c r="AC217" s="267"/>
    </row>
    <row r="218" spans="2:29">
      <c r="B218" s="260"/>
      <c r="C218" s="39"/>
      <c r="D218" s="39"/>
      <c r="E218" s="39"/>
      <c r="F218" s="39"/>
      <c r="G218" s="39"/>
      <c r="H218" s="42"/>
      <c r="I218" s="260"/>
      <c r="J218" s="39"/>
      <c r="K218" s="39"/>
      <c r="L218" s="39"/>
      <c r="M218" s="39"/>
      <c r="N218" s="39"/>
      <c r="O218" s="256"/>
      <c r="P218" s="260"/>
      <c r="Q218" s="39"/>
      <c r="R218" s="39"/>
      <c r="S218" s="39"/>
      <c r="T218" s="39"/>
      <c r="U218" s="39"/>
      <c r="V218" s="256"/>
      <c r="W218" s="39"/>
      <c r="X218" s="39"/>
      <c r="Y218" s="39"/>
      <c r="Z218" s="39"/>
      <c r="AA218" s="39"/>
      <c r="AB218" s="39"/>
      <c r="AC218" s="267"/>
    </row>
    <row r="219" spans="2:29">
      <c r="B219" s="260"/>
      <c r="C219" s="39"/>
      <c r="D219" s="39"/>
      <c r="E219" s="39"/>
      <c r="F219" s="39"/>
      <c r="G219" s="39"/>
      <c r="H219" s="42"/>
      <c r="I219" s="260"/>
      <c r="J219" s="39"/>
      <c r="K219" s="39"/>
      <c r="L219" s="39"/>
      <c r="M219" s="39"/>
      <c r="N219" s="39"/>
      <c r="O219" s="256"/>
      <c r="P219" s="260"/>
      <c r="Q219" s="39"/>
      <c r="R219" s="39"/>
      <c r="S219" s="39"/>
      <c r="T219" s="39"/>
      <c r="U219" s="39"/>
      <c r="V219" s="256"/>
      <c r="W219" s="39"/>
      <c r="X219" s="39"/>
      <c r="Y219" s="39"/>
      <c r="Z219" s="39"/>
      <c r="AA219" s="39"/>
      <c r="AB219" s="39"/>
      <c r="AC219" s="267"/>
    </row>
    <row r="220" spans="2:29">
      <c r="B220" s="260"/>
      <c r="C220" s="39"/>
      <c r="D220" s="39"/>
      <c r="E220" s="39"/>
      <c r="F220" s="39"/>
      <c r="G220" s="39"/>
      <c r="H220" s="42"/>
      <c r="I220" s="260"/>
      <c r="J220" s="39"/>
      <c r="K220" s="39"/>
      <c r="L220" s="39"/>
      <c r="M220" s="39"/>
      <c r="N220" s="39"/>
      <c r="O220" s="256"/>
      <c r="P220" s="260"/>
      <c r="Q220" s="39"/>
      <c r="R220" s="39"/>
      <c r="S220" s="39"/>
      <c r="T220" s="39"/>
      <c r="U220" s="39"/>
      <c r="V220" s="256"/>
      <c r="W220" s="39"/>
      <c r="X220" s="39"/>
      <c r="Y220" s="39"/>
      <c r="Z220" s="39"/>
      <c r="AA220" s="39"/>
      <c r="AB220" s="39"/>
      <c r="AC220" s="267"/>
    </row>
    <row r="221" spans="2:29">
      <c r="B221" s="260"/>
      <c r="C221" s="39"/>
      <c r="D221" s="39"/>
      <c r="E221" s="39"/>
      <c r="F221" s="39"/>
      <c r="G221" s="39"/>
      <c r="H221" s="42"/>
      <c r="I221" s="260"/>
      <c r="J221" s="39"/>
      <c r="K221" s="39"/>
      <c r="L221" s="39"/>
      <c r="M221" s="39"/>
      <c r="N221" s="39"/>
      <c r="O221" s="256"/>
      <c r="P221" s="260"/>
      <c r="Q221" s="39"/>
      <c r="R221" s="39"/>
      <c r="S221" s="39"/>
      <c r="T221" s="39"/>
      <c r="U221" s="39"/>
      <c r="V221" s="256"/>
      <c r="W221" s="39"/>
      <c r="X221" s="39"/>
      <c r="Y221" s="39"/>
      <c r="Z221" s="39"/>
      <c r="AA221" s="39"/>
      <c r="AB221" s="39"/>
      <c r="AC221" s="267"/>
    </row>
    <row r="222" spans="2:29">
      <c r="B222" s="260"/>
      <c r="C222" s="39"/>
      <c r="D222" s="39"/>
      <c r="E222" s="39"/>
      <c r="F222" s="39"/>
      <c r="G222" s="39"/>
      <c r="H222" s="42"/>
      <c r="I222" s="260"/>
      <c r="J222" s="39"/>
      <c r="K222" s="39"/>
      <c r="L222" s="39"/>
      <c r="M222" s="39"/>
      <c r="N222" s="39"/>
      <c r="O222" s="256"/>
      <c r="P222" s="260"/>
      <c r="Q222" s="39"/>
      <c r="R222" s="39"/>
      <c r="S222" s="39"/>
      <c r="T222" s="39"/>
      <c r="U222" s="39"/>
      <c r="V222" s="256"/>
      <c r="W222" s="39"/>
      <c r="X222" s="39"/>
      <c r="Y222" s="39"/>
      <c r="Z222" s="39"/>
      <c r="AA222" s="39"/>
      <c r="AB222" s="39"/>
      <c r="AC222" s="267"/>
    </row>
    <row r="223" spans="2:29">
      <c r="B223" s="260"/>
      <c r="C223" s="39"/>
      <c r="D223" s="39"/>
      <c r="E223" s="39"/>
      <c r="F223" s="39"/>
      <c r="G223" s="39"/>
      <c r="H223" s="42"/>
      <c r="I223" s="260"/>
      <c r="J223" s="39"/>
      <c r="K223" s="39"/>
      <c r="L223" s="39"/>
      <c r="M223" s="39"/>
      <c r="N223" s="39"/>
      <c r="O223" s="256"/>
      <c r="P223" s="260"/>
      <c r="Q223" s="39"/>
      <c r="R223" s="39"/>
      <c r="S223" s="39"/>
      <c r="T223" s="39"/>
      <c r="U223" s="39"/>
      <c r="V223" s="256"/>
      <c r="W223" s="39"/>
      <c r="X223" s="39"/>
      <c r="Y223" s="39"/>
      <c r="Z223" s="39"/>
      <c r="AA223" s="39"/>
      <c r="AB223" s="39"/>
      <c r="AC223" s="267"/>
    </row>
    <row r="224" spans="2:29">
      <c r="B224" s="260"/>
      <c r="C224" s="39"/>
      <c r="D224" s="39"/>
      <c r="E224" s="39"/>
      <c r="F224" s="39"/>
      <c r="G224" s="39"/>
      <c r="H224" s="42"/>
      <c r="I224" s="260"/>
      <c r="J224" s="39"/>
      <c r="K224" s="39"/>
      <c r="L224" s="39"/>
      <c r="M224" s="39"/>
      <c r="N224" s="39"/>
      <c r="O224" s="256"/>
      <c r="P224" s="260"/>
      <c r="Q224" s="39"/>
      <c r="R224" s="39"/>
      <c r="S224" s="39"/>
      <c r="T224" s="39"/>
      <c r="U224" s="39"/>
      <c r="V224" s="256"/>
      <c r="W224" s="39"/>
      <c r="X224" s="39"/>
      <c r="Y224" s="39"/>
      <c r="Z224" s="39"/>
      <c r="AA224" s="39"/>
      <c r="AB224" s="39"/>
      <c r="AC224" s="267"/>
    </row>
    <row r="225" spans="1:30">
      <c r="B225" s="260"/>
      <c r="C225" s="39"/>
      <c r="D225" s="39"/>
      <c r="E225" s="39"/>
      <c r="F225" s="39"/>
      <c r="G225" s="39"/>
      <c r="H225" s="42"/>
      <c r="I225" s="260"/>
      <c r="J225" s="39"/>
      <c r="K225" s="39"/>
      <c r="L225" s="39"/>
      <c r="M225" s="39"/>
      <c r="N225" s="39"/>
      <c r="O225" s="256"/>
      <c r="P225" s="260"/>
      <c r="Q225" s="39"/>
      <c r="R225" s="39"/>
      <c r="S225" s="39"/>
      <c r="T225" s="39"/>
      <c r="U225" s="39"/>
      <c r="V225" s="256"/>
      <c r="W225" s="39"/>
      <c r="X225" s="39"/>
      <c r="Y225" s="39"/>
      <c r="Z225" s="39"/>
      <c r="AA225" s="39"/>
      <c r="AB225" s="39"/>
      <c r="AC225" s="267"/>
    </row>
    <row r="226" spans="1:30">
      <c r="B226" s="260"/>
      <c r="C226" s="39"/>
      <c r="D226" s="39"/>
      <c r="E226" s="39"/>
      <c r="F226" s="39"/>
      <c r="G226" s="39"/>
      <c r="H226" s="42"/>
      <c r="I226" s="260"/>
      <c r="J226" s="39"/>
      <c r="K226" s="39"/>
      <c r="L226" s="39"/>
      <c r="M226" s="39"/>
      <c r="N226" s="39"/>
      <c r="O226" s="256"/>
      <c r="P226" s="260"/>
      <c r="Q226" s="39"/>
      <c r="R226" s="39"/>
      <c r="S226" s="39"/>
      <c r="T226" s="39"/>
      <c r="U226" s="39"/>
      <c r="V226" s="256"/>
      <c r="W226" s="39"/>
      <c r="X226" s="39"/>
      <c r="Y226" s="39"/>
      <c r="Z226" s="39"/>
      <c r="AA226" s="39"/>
      <c r="AB226" s="39"/>
      <c r="AC226" s="267"/>
    </row>
    <row r="227" spans="1:30">
      <c r="B227" s="260"/>
      <c r="C227" s="39"/>
      <c r="D227" s="39"/>
      <c r="E227" s="39"/>
      <c r="F227" s="39"/>
      <c r="G227" s="39"/>
      <c r="H227" s="42"/>
      <c r="I227" s="260"/>
      <c r="J227" s="39"/>
      <c r="K227" s="39"/>
      <c r="L227" s="39"/>
      <c r="M227" s="39"/>
      <c r="N227" s="39"/>
      <c r="O227" s="256"/>
      <c r="P227" s="260"/>
      <c r="Q227" s="39"/>
      <c r="R227" s="39"/>
      <c r="S227" s="39"/>
      <c r="T227" s="39"/>
      <c r="U227" s="39"/>
      <c r="V227" s="256"/>
      <c r="W227" s="39"/>
      <c r="X227" s="39"/>
      <c r="Y227" s="39"/>
      <c r="Z227" s="39"/>
      <c r="AA227" s="39"/>
      <c r="AB227" s="39"/>
      <c r="AC227" s="267"/>
    </row>
    <row r="228" spans="1:30">
      <c r="B228" s="260"/>
      <c r="C228" s="39"/>
      <c r="D228" s="39"/>
      <c r="E228" s="39"/>
      <c r="F228" s="39"/>
      <c r="G228" s="39"/>
      <c r="H228" s="42"/>
      <c r="I228" s="260"/>
      <c r="J228" s="39"/>
      <c r="K228" s="39"/>
      <c r="L228" s="39"/>
      <c r="M228" s="39"/>
      <c r="N228" s="39"/>
      <c r="O228" s="256"/>
      <c r="P228" s="260"/>
      <c r="Q228" s="39"/>
      <c r="R228" s="39"/>
      <c r="S228" s="39"/>
      <c r="T228" s="39"/>
      <c r="U228" s="39"/>
      <c r="V228" s="256"/>
      <c r="W228" s="39"/>
      <c r="X228" s="39"/>
      <c r="Y228" s="39"/>
      <c r="Z228" s="39"/>
      <c r="AA228" s="39"/>
      <c r="AB228" s="39"/>
      <c r="AC228" s="267"/>
    </row>
    <row r="229" spans="1:30">
      <c r="B229" s="260"/>
      <c r="C229" s="39"/>
      <c r="D229" s="39"/>
      <c r="E229" s="39"/>
      <c r="F229" s="39"/>
      <c r="G229" s="39"/>
      <c r="H229" s="42"/>
      <c r="I229" s="260"/>
      <c r="J229" s="39"/>
      <c r="K229" s="39"/>
      <c r="L229" s="39"/>
      <c r="M229" s="39"/>
      <c r="N229" s="39"/>
      <c r="O229" s="256"/>
      <c r="P229" s="260"/>
      <c r="Q229" s="39"/>
      <c r="R229" s="39"/>
      <c r="S229" s="39"/>
      <c r="T229" s="39"/>
      <c r="U229" s="39"/>
      <c r="V229" s="256"/>
      <c r="W229" s="39"/>
      <c r="X229" s="39"/>
      <c r="Y229" s="39"/>
      <c r="Z229" s="39"/>
      <c r="AA229" s="39"/>
      <c r="AB229" s="39"/>
      <c r="AC229" s="267"/>
    </row>
    <row r="230" spans="1:30">
      <c r="B230" s="260"/>
      <c r="C230" s="39"/>
      <c r="D230" s="39"/>
      <c r="E230" s="39"/>
      <c r="F230" s="39"/>
      <c r="G230" s="39"/>
      <c r="H230" s="42"/>
      <c r="I230" s="260"/>
      <c r="J230" s="39"/>
      <c r="K230" s="39"/>
      <c r="L230" s="39"/>
      <c r="M230" s="39"/>
      <c r="N230" s="39"/>
      <c r="O230" s="256"/>
      <c r="P230" s="260"/>
      <c r="Q230" s="39"/>
      <c r="R230" s="39"/>
      <c r="S230" s="39"/>
      <c r="T230" s="39"/>
      <c r="U230" s="39"/>
      <c r="V230" s="256"/>
      <c r="W230" s="39"/>
      <c r="X230" s="39"/>
      <c r="Y230" s="39"/>
      <c r="Z230" s="39"/>
      <c r="AA230" s="39"/>
      <c r="AB230" s="39"/>
      <c r="AC230" s="267"/>
    </row>
    <row r="231" spans="1:30">
      <c r="B231" s="260"/>
      <c r="C231" s="39"/>
      <c r="D231" s="39"/>
      <c r="E231" s="39"/>
      <c r="F231" s="39"/>
      <c r="G231" s="39"/>
      <c r="H231" s="42"/>
      <c r="I231" s="260"/>
      <c r="J231" s="39"/>
      <c r="K231" s="39"/>
      <c r="L231" s="39"/>
      <c r="M231" s="39"/>
      <c r="N231" s="39"/>
      <c r="O231" s="256"/>
      <c r="P231" s="260"/>
      <c r="Q231" s="39"/>
      <c r="R231" s="39"/>
      <c r="S231" s="39"/>
      <c r="T231" s="39"/>
      <c r="U231" s="39"/>
      <c r="V231" s="256"/>
      <c r="W231" s="39"/>
      <c r="X231" s="39"/>
      <c r="Y231" s="39"/>
      <c r="Z231" s="39"/>
      <c r="AA231" s="39"/>
      <c r="AB231" s="39"/>
      <c r="AC231" s="267"/>
    </row>
    <row r="232" spans="1:30">
      <c r="B232" s="260"/>
      <c r="C232" s="39"/>
      <c r="D232" s="39"/>
      <c r="E232" s="39"/>
      <c r="F232" s="39"/>
      <c r="G232" s="39"/>
      <c r="H232" s="42"/>
      <c r="I232" s="260"/>
      <c r="J232" s="39"/>
      <c r="K232" s="39"/>
      <c r="L232" s="39"/>
      <c r="M232" s="39"/>
      <c r="N232" s="39"/>
      <c r="O232" s="256"/>
      <c r="P232" s="260"/>
      <c r="Q232" s="39"/>
      <c r="R232" s="39"/>
      <c r="S232" s="39"/>
      <c r="T232" s="39"/>
      <c r="U232" s="39"/>
      <c r="V232" s="256"/>
      <c r="W232" s="39"/>
      <c r="X232" s="39"/>
      <c r="Y232" s="39"/>
      <c r="Z232" s="39"/>
      <c r="AA232" s="39"/>
      <c r="AB232" s="39"/>
      <c r="AC232" s="267"/>
    </row>
    <row r="233" spans="1:30">
      <c r="B233" s="260"/>
      <c r="C233" s="39"/>
      <c r="D233" s="39"/>
      <c r="E233" s="39"/>
      <c r="F233" s="39"/>
      <c r="G233" s="39"/>
      <c r="H233" s="42"/>
      <c r="I233" s="260"/>
      <c r="J233" s="39"/>
      <c r="K233" s="39"/>
      <c r="L233" s="39"/>
      <c r="M233" s="39"/>
      <c r="N233" s="39"/>
      <c r="O233" s="256"/>
      <c r="P233" s="260"/>
      <c r="Q233" s="39"/>
      <c r="R233" s="39"/>
      <c r="S233" s="39"/>
      <c r="T233" s="39"/>
      <c r="U233" s="39"/>
      <c r="V233" s="256"/>
      <c r="W233" s="39"/>
      <c r="X233" s="39"/>
      <c r="Y233" s="39"/>
      <c r="Z233" s="39"/>
      <c r="AA233" s="39"/>
      <c r="AB233" s="39"/>
      <c r="AC233" s="267"/>
    </row>
    <row r="234" spans="1:30">
      <c r="A234" s="39"/>
      <c r="B234" s="260"/>
      <c r="C234" s="39"/>
      <c r="D234" s="39"/>
      <c r="E234" s="39"/>
      <c r="F234" s="39"/>
      <c r="G234" s="39"/>
      <c r="H234" s="42"/>
      <c r="I234" s="260"/>
      <c r="J234" s="39"/>
      <c r="K234" s="39"/>
      <c r="L234" s="39"/>
      <c r="M234" s="39"/>
      <c r="N234" s="39"/>
      <c r="O234" s="256"/>
      <c r="P234" s="260"/>
      <c r="Q234" s="39"/>
      <c r="R234" s="39"/>
      <c r="S234" s="39"/>
      <c r="T234" s="39"/>
      <c r="U234" s="39"/>
      <c r="V234" s="256"/>
      <c r="W234" s="39"/>
      <c r="X234" s="39"/>
      <c r="Y234" s="39"/>
      <c r="Z234" s="39"/>
      <c r="AA234" s="39"/>
      <c r="AB234" s="39"/>
      <c r="AC234" s="267"/>
      <c r="AD234" s="39"/>
    </row>
    <row r="235" spans="1:30">
      <c r="A235" s="39"/>
      <c r="B235" s="260"/>
      <c r="C235" s="39"/>
      <c r="D235" s="39"/>
      <c r="E235" s="39"/>
      <c r="F235" s="39"/>
      <c r="G235" s="39"/>
      <c r="H235" s="42"/>
      <c r="I235" s="260"/>
      <c r="J235" s="39"/>
      <c r="K235" s="39"/>
      <c r="L235" s="39"/>
      <c r="M235" s="39"/>
      <c r="N235" s="39"/>
      <c r="O235" s="256"/>
      <c r="P235" s="260"/>
      <c r="Q235" s="39"/>
      <c r="R235" s="39"/>
      <c r="S235" s="39"/>
      <c r="T235" s="39"/>
      <c r="U235" s="39"/>
      <c r="V235" s="256"/>
      <c r="W235" s="39"/>
      <c r="X235" s="39"/>
      <c r="Y235" s="39"/>
      <c r="Z235" s="39"/>
      <c r="AA235" s="39"/>
      <c r="AB235" s="39"/>
      <c r="AC235" s="267"/>
      <c r="AD235" s="39"/>
    </row>
    <row r="236" spans="1:30">
      <c r="A236" s="39"/>
      <c r="B236" s="260"/>
      <c r="C236" s="39"/>
      <c r="D236" s="39"/>
      <c r="E236" s="39"/>
      <c r="F236" s="39"/>
      <c r="G236" s="39"/>
      <c r="H236" s="42"/>
      <c r="I236" s="260"/>
      <c r="J236" s="39"/>
      <c r="K236" s="39"/>
      <c r="L236" s="39"/>
      <c r="M236" s="39"/>
      <c r="N236" s="39"/>
      <c r="O236" s="256"/>
      <c r="P236" s="260"/>
      <c r="Q236" s="39"/>
      <c r="R236" s="39"/>
      <c r="S236" s="39"/>
      <c r="T236" s="39"/>
      <c r="U236" s="39"/>
      <c r="V236" s="256"/>
      <c r="W236" s="39"/>
      <c r="X236" s="39"/>
      <c r="Y236" s="39"/>
      <c r="Z236" s="39"/>
      <c r="AA236" s="39"/>
      <c r="AB236" s="39"/>
      <c r="AC236" s="267"/>
      <c r="AD236" s="39"/>
    </row>
    <row r="237" spans="1:30">
      <c r="B237" s="260"/>
      <c r="C237" s="39"/>
      <c r="D237" s="39"/>
      <c r="E237" s="39"/>
      <c r="F237" s="39"/>
      <c r="G237" s="39"/>
      <c r="H237" s="42"/>
      <c r="I237" s="260"/>
      <c r="J237" s="39"/>
      <c r="K237" s="39"/>
      <c r="L237" s="39"/>
      <c r="M237" s="39"/>
      <c r="N237" s="39"/>
      <c r="O237" s="256"/>
      <c r="P237" s="260"/>
      <c r="Q237" s="39"/>
      <c r="R237" s="39"/>
      <c r="S237" s="39"/>
      <c r="T237" s="39"/>
      <c r="U237" s="39"/>
      <c r="V237" s="256"/>
      <c r="W237" s="39"/>
      <c r="X237" s="39"/>
      <c r="Y237" s="39"/>
      <c r="Z237" s="39"/>
      <c r="AA237" s="39"/>
      <c r="AB237" s="39"/>
      <c r="AC237" s="267"/>
    </row>
    <row r="238" spans="1:30">
      <c r="B238" s="260"/>
      <c r="C238" s="39"/>
      <c r="D238" s="39"/>
      <c r="E238" s="39"/>
      <c r="F238" s="39"/>
      <c r="G238" s="39"/>
      <c r="H238" s="42"/>
      <c r="I238" s="260"/>
      <c r="J238" s="39"/>
      <c r="K238" s="39"/>
      <c r="L238" s="39"/>
      <c r="M238" s="39"/>
      <c r="N238" s="39"/>
      <c r="O238" s="256"/>
      <c r="P238" s="260"/>
      <c r="Q238" s="39"/>
      <c r="R238" s="39"/>
      <c r="S238" s="39"/>
      <c r="T238" s="39"/>
      <c r="U238" s="39"/>
      <c r="V238" s="256"/>
      <c r="W238" s="39"/>
      <c r="X238" s="39"/>
      <c r="Y238" s="39"/>
      <c r="Z238" s="39"/>
      <c r="AA238" s="39"/>
      <c r="AB238" s="39"/>
      <c r="AC238" s="267"/>
    </row>
    <row r="239" spans="1:30">
      <c r="B239" s="260"/>
      <c r="C239" s="39"/>
      <c r="D239" s="39"/>
      <c r="E239" s="39"/>
      <c r="F239" s="39"/>
      <c r="G239" s="39"/>
      <c r="H239" s="42"/>
      <c r="I239" s="260"/>
      <c r="J239" s="39"/>
      <c r="K239" s="39"/>
      <c r="L239" s="39"/>
      <c r="M239" s="39"/>
      <c r="N239" s="39"/>
      <c r="O239" s="256"/>
      <c r="P239" s="260"/>
      <c r="Q239" s="39"/>
      <c r="R239" s="39"/>
      <c r="S239" s="39"/>
      <c r="T239" s="39"/>
      <c r="U239" s="39"/>
      <c r="V239" s="256"/>
      <c r="W239" s="39"/>
      <c r="X239" s="39"/>
      <c r="Y239" s="39"/>
      <c r="Z239" s="39"/>
      <c r="AA239" s="39"/>
      <c r="AB239" s="39"/>
      <c r="AC239" s="267"/>
    </row>
    <row r="240" spans="1:30">
      <c r="B240" s="260"/>
      <c r="C240" s="39"/>
      <c r="D240" s="39"/>
      <c r="E240" s="39"/>
      <c r="F240" s="39"/>
      <c r="G240" s="39"/>
      <c r="H240" s="42"/>
      <c r="I240" s="260"/>
      <c r="J240" s="39"/>
      <c r="K240" s="39"/>
      <c r="L240" s="39"/>
      <c r="M240" s="39"/>
      <c r="N240" s="39"/>
      <c r="O240" s="256"/>
      <c r="P240" s="260"/>
      <c r="Q240" s="39"/>
      <c r="R240" s="39"/>
      <c r="S240" s="39"/>
      <c r="T240" s="39"/>
      <c r="U240" s="39"/>
      <c r="V240" s="256"/>
      <c r="W240" s="39"/>
      <c r="X240" s="39"/>
      <c r="Y240" s="39"/>
      <c r="Z240" s="39"/>
      <c r="AA240" s="39"/>
      <c r="AB240" s="39"/>
      <c r="AC240" s="267"/>
    </row>
    <row r="241" spans="2:29">
      <c r="B241" s="260"/>
      <c r="C241" s="39"/>
      <c r="D241" s="39"/>
      <c r="E241" s="39"/>
      <c r="F241" s="39"/>
      <c r="G241" s="39"/>
      <c r="H241" s="42"/>
      <c r="I241" s="260"/>
      <c r="J241" s="39"/>
      <c r="K241" s="39"/>
      <c r="L241" s="39"/>
      <c r="M241" s="39"/>
      <c r="N241" s="39"/>
      <c r="O241" s="256"/>
      <c r="P241" s="260"/>
      <c r="Q241" s="39"/>
      <c r="R241" s="39"/>
      <c r="S241" s="39"/>
      <c r="T241" s="39"/>
      <c r="U241" s="39"/>
      <c r="V241" s="256"/>
      <c r="W241" s="39"/>
      <c r="X241" s="39"/>
      <c r="Y241" s="39"/>
      <c r="Z241" s="39"/>
      <c r="AA241" s="39"/>
      <c r="AB241" s="39"/>
      <c r="AC241" s="267"/>
    </row>
    <row r="242" spans="2:29">
      <c r="B242" s="260"/>
      <c r="C242" s="39"/>
      <c r="D242" s="39"/>
      <c r="E242" s="39"/>
      <c r="F242" s="39"/>
      <c r="G242" s="39"/>
      <c r="H242" s="42"/>
      <c r="I242" s="260"/>
      <c r="J242" s="39"/>
      <c r="K242" s="39"/>
      <c r="L242" s="39"/>
      <c r="M242" s="39"/>
      <c r="N242" s="39"/>
      <c r="O242" s="256"/>
      <c r="P242" s="260"/>
      <c r="Q242" s="39"/>
      <c r="R242" s="39"/>
      <c r="S242" s="39"/>
      <c r="T242" s="39"/>
      <c r="U242" s="39"/>
      <c r="V242" s="256"/>
      <c r="W242" s="39"/>
      <c r="X242" s="39"/>
      <c r="Y242" s="39"/>
      <c r="Z242" s="39"/>
      <c r="AA242" s="39"/>
      <c r="AB242" s="39"/>
      <c r="AC242" s="267"/>
    </row>
    <row r="243" spans="2:29">
      <c r="B243" s="260"/>
      <c r="C243" s="39"/>
      <c r="D243" s="39"/>
      <c r="E243" s="39"/>
      <c r="F243" s="39"/>
      <c r="G243" s="39"/>
      <c r="H243" s="42"/>
      <c r="I243" s="260"/>
      <c r="J243" s="39"/>
      <c r="K243" s="39"/>
      <c r="L243" s="39"/>
      <c r="M243" s="39"/>
      <c r="N243" s="39"/>
      <c r="O243" s="256"/>
      <c r="P243" s="260"/>
      <c r="Q243" s="39"/>
      <c r="R243" s="39"/>
      <c r="S243" s="39"/>
      <c r="T243" s="39"/>
      <c r="U243" s="39"/>
      <c r="V243" s="256"/>
      <c r="W243" s="39"/>
      <c r="X243" s="39"/>
      <c r="Y243" s="39"/>
      <c r="Z243" s="39"/>
      <c r="AA243" s="39"/>
      <c r="AB243" s="39"/>
      <c r="AC243" s="267"/>
    </row>
    <row r="244" spans="2:29">
      <c r="B244" s="260"/>
      <c r="C244" s="39"/>
      <c r="D244" s="39"/>
      <c r="E244" s="39"/>
      <c r="F244" s="39"/>
      <c r="G244" s="39"/>
      <c r="H244" s="42"/>
      <c r="I244" s="260"/>
      <c r="J244" s="39"/>
      <c r="K244" s="39"/>
      <c r="L244" s="39"/>
      <c r="M244" s="39"/>
      <c r="N244" s="39"/>
      <c r="O244" s="256"/>
      <c r="P244" s="260"/>
      <c r="Q244" s="39"/>
      <c r="R244" s="39"/>
      <c r="S244" s="39"/>
      <c r="T244" s="39"/>
      <c r="U244" s="39"/>
      <c r="V244" s="256"/>
      <c r="W244" s="39"/>
      <c r="X244" s="39"/>
      <c r="Y244" s="39"/>
      <c r="Z244" s="39"/>
      <c r="AA244" s="39"/>
      <c r="AB244" s="39"/>
      <c r="AC244" s="267"/>
    </row>
    <row r="245" spans="2:29">
      <c r="B245" s="260"/>
      <c r="C245" s="39"/>
      <c r="D245" s="39"/>
      <c r="E245" s="39"/>
      <c r="F245" s="39"/>
      <c r="G245" s="39"/>
      <c r="H245" s="42"/>
      <c r="I245" s="260"/>
      <c r="J245" s="39"/>
      <c r="K245" s="39"/>
      <c r="L245" s="39"/>
      <c r="M245" s="39"/>
      <c r="N245" s="39"/>
      <c r="O245" s="256"/>
      <c r="P245" s="260"/>
      <c r="Q245" s="39"/>
      <c r="R245" s="39"/>
      <c r="S245" s="39"/>
      <c r="T245" s="39"/>
      <c r="U245" s="39"/>
      <c r="V245" s="256"/>
      <c r="W245" s="39"/>
      <c r="X245" s="39"/>
      <c r="Y245" s="39"/>
      <c r="Z245" s="39"/>
      <c r="AA245" s="39"/>
      <c r="AB245" s="39"/>
      <c r="AC245" s="267"/>
    </row>
    <row r="246" spans="2:29">
      <c r="B246" s="260"/>
      <c r="C246" s="39"/>
      <c r="D246" s="39"/>
      <c r="E246" s="39"/>
      <c r="F246" s="39"/>
      <c r="G246" s="39"/>
      <c r="H246" s="42"/>
      <c r="I246" s="260"/>
      <c r="J246" s="39"/>
      <c r="K246" s="39"/>
      <c r="L246" s="39"/>
      <c r="M246" s="39"/>
      <c r="N246" s="39"/>
      <c r="O246" s="256"/>
      <c r="P246" s="260"/>
      <c r="Q246" s="39"/>
      <c r="R246" s="39"/>
      <c r="S246" s="39"/>
      <c r="T246" s="39"/>
      <c r="U246" s="39"/>
      <c r="V246" s="256"/>
      <c r="W246" s="39"/>
      <c r="X246" s="39"/>
      <c r="Y246" s="39"/>
      <c r="Z246" s="39"/>
      <c r="AA246" s="39"/>
      <c r="AB246" s="39"/>
      <c r="AC246" s="267"/>
    </row>
    <row r="247" spans="2:29" ht="13.15" thickBot="1">
      <c r="B247" s="268"/>
      <c r="C247" s="269"/>
      <c r="D247" s="269"/>
      <c r="E247" s="269"/>
      <c r="F247" s="269"/>
      <c r="G247" s="269"/>
      <c r="H247" s="270"/>
      <c r="I247" s="268"/>
      <c r="J247" s="269"/>
      <c r="K247" s="269"/>
      <c r="L247" s="269"/>
      <c r="M247" s="269"/>
      <c r="N247" s="269"/>
      <c r="O247" s="273"/>
      <c r="P247" s="268"/>
      <c r="Q247" s="269"/>
      <c r="R247" s="269"/>
      <c r="S247" s="269"/>
      <c r="T247" s="269"/>
      <c r="U247" s="269"/>
      <c r="V247" s="273"/>
      <c r="W247" s="269"/>
      <c r="X247" s="269"/>
      <c r="Y247" s="269"/>
      <c r="Z247" s="269"/>
      <c r="AA247" s="269"/>
      <c r="AB247" s="269"/>
      <c r="AC247" s="271"/>
    </row>
  </sheetData>
  <mergeCells count="42">
    <mergeCell ref="C85:G85"/>
    <mergeCell ref="C72:G72"/>
    <mergeCell ref="Q72:U72"/>
    <mergeCell ref="X141:AB141"/>
    <mergeCell ref="C147:G147"/>
    <mergeCell ref="C136:G136"/>
    <mergeCell ref="X116:AB116"/>
    <mergeCell ref="X130:AB130"/>
    <mergeCell ref="C124:G124"/>
    <mergeCell ref="C8:L8"/>
    <mergeCell ref="J44:N44"/>
    <mergeCell ref="J19:N19"/>
    <mergeCell ref="C19:G19"/>
    <mergeCell ref="Q36:U36"/>
    <mergeCell ref="J32:N32"/>
    <mergeCell ref="Q17:U17"/>
    <mergeCell ref="J17:N17"/>
    <mergeCell ref="C17:G17"/>
    <mergeCell ref="X14:Z14"/>
    <mergeCell ref="C14:J14"/>
    <mergeCell ref="C15:J15"/>
    <mergeCell ref="C47:G47"/>
    <mergeCell ref="C33:G33"/>
    <mergeCell ref="X19:AB19"/>
    <mergeCell ref="Q19:U19"/>
    <mergeCell ref="X17:AB17"/>
    <mergeCell ref="C160:G160"/>
    <mergeCell ref="X155:AB155"/>
    <mergeCell ref="C110:G110"/>
    <mergeCell ref="X73:AB73"/>
    <mergeCell ref="X31:AB31"/>
    <mergeCell ref="C61:G61"/>
    <mergeCell ref="X46:AB46"/>
    <mergeCell ref="X105:AB105"/>
    <mergeCell ref="X90:AB90"/>
    <mergeCell ref="X61:AB61"/>
    <mergeCell ref="J70:N70"/>
    <mergeCell ref="J61:N61"/>
    <mergeCell ref="Q53:U53"/>
    <mergeCell ref="Q88:U88"/>
    <mergeCell ref="C98:G98"/>
    <mergeCell ref="J54:N5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2D48A-EB18-46B4-93DC-7112B1AC30C2}">
  <sheetPr>
    <tabColor theme="8"/>
  </sheetPr>
  <dimension ref="B7:I137"/>
  <sheetViews>
    <sheetView topLeftCell="B1" zoomScale="85" zoomScaleNormal="85" workbookViewId="0">
      <selection activeCell="G13" sqref="G13"/>
    </sheetView>
  </sheetViews>
  <sheetFormatPr defaultRowHeight="14.25"/>
  <cols>
    <col min="2" max="2" width="50.06640625" style="210" customWidth="1"/>
    <col min="3" max="3" width="25.33203125" customWidth="1"/>
    <col min="4" max="4" width="9.06640625" style="160"/>
    <col min="9" max="9" width="13.06640625" customWidth="1"/>
  </cols>
  <sheetData>
    <row r="7" spans="2:9" ht="14.65" thickBot="1"/>
    <row r="8" spans="2:9" ht="15" thickTop="1" thickBot="1">
      <c r="B8" s="535" t="s">
        <v>230</v>
      </c>
      <c r="C8" s="536"/>
      <c r="D8" s="536"/>
      <c r="E8" s="536"/>
      <c r="F8" s="536"/>
      <c r="G8" s="536"/>
      <c r="H8" s="536"/>
      <c r="I8" s="537"/>
    </row>
    <row r="9" spans="2:9" ht="14.65" thickTop="1">
      <c r="B9" s="211"/>
      <c r="C9" s="18"/>
      <c r="D9" s="18"/>
      <c r="E9" s="18"/>
      <c r="F9" s="18"/>
      <c r="G9" s="18"/>
      <c r="H9" s="18"/>
      <c r="I9" s="18"/>
    </row>
    <row r="10" spans="2:9" ht="25.9">
      <c r="B10" s="212" t="s">
        <v>367</v>
      </c>
      <c r="C10" s="63"/>
      <c r="D10" s="64"/>
      <c r="E10" s="64"/>
      <c r="F10" s="64"/>
      <c r="G10" s="64"/>
      <c r="H10" s="64"/>
      <c r="I10" s="64"/>
    </row>
    <row r="11" spans="2:9" ht="15">
      <c r="B11" s="212" t="s">
        <v>368</v>
      </c>
      <c r="C11" s="64"/>
      <c r="D11" s="64"/>
      <c r="E11" s="64"/>
      <c r="F11" s="64"/>
      <c r="G11" s="64"/>
      <c r="H11" s="64"/>
      <c r="I11" s="64"/>
    </row>
    <row r="12" spans="2:9" ht="15.4" thickBot="1">
      <c r="B12" s="212"/>
      <c r="C12" s="64"/>
      <c r="D12" s="64"/>
      <c r="E12" s="64"/>
      <c r="F12" s="64"/>
      <c r="G12" s="64"/>
      <c r="H12" s="64"/>
      <c r="I12" s="64"/>
    </row>
    <row r="13" spans="2:9" ht="16.149999999999999" thickTop="1" thickBot="1">
      <c r="B13" s="219" t="s">
        <v>643</v>
      </c>
      <c r="C13" s="214">
        <f>SUM(PRICE!E18:E81,E110:E113,E114,E115,E116:E121,E123:E126,E127:E128,E129:E136)</f>
        <v>0</v>
      </c>
      <c r="E13" s="221"/>
    </row>
    <row r="14" spans="2:9" ht="16.149999999999999" thickTop="1" thickBot="1">
      <c r="B14" s="213"/>
      <c r="C14" s="220"/>
    </row>
    <row r="15" spans="2:9" ht="16.149999999999999" thickTop="1" thickBot="1">
      <c r="B15" s="213" t="s">
        <v>644</v>
      </c>
      <c r="C15" s="412">
        <f>SUM(PRICE!E19:E137)</f>
        <v>0</v>
      </c>
    </row>
    <row r="16" spans="2:9" ht="15" thickTop="1" thickBot="1"/>
    <row r="17" spans="2:5">
      <c r="B17" s="504" t="s">
        <v>369</v>
      </c>
      <c r="C17" s="518"/>
      <c r="D17" s="518"/>
      <c r="E17" s="505"/>
    </row>
    <row r="18" spans="2:5" ht="24.75" customHeight="1">
      <c r="B18" s="391" t="s">
        <v>221</v>
      </c>
      <c r="C18" s="392" t="s">
        <v>222</v>
      </c>
      <c r="D18" s="392" t="s">
        <v>370</v>
      </c>
      <c r="E18" s="393" t="s">
        <v>7</v>
      </c>
    </row>
    <row r="19" spans="2:5">
      <c r="B19" s="383" t="s">
        <v>86</v>
      </c>
      <c r="C19" s="209">
        <f>'FINAL ADJUSTMENTS'!E18</f>
        <v>0</v>
      </c>
      <c r="D19" s="330">
        <v>4.2699999999999996</v>
      </c>
      <c r="E19" s="407">
        <f>C19*D19</f>
        <v>0</v>
      </c>
    </row>
    <row r="20" spans="2:5">
      <c r="B20" s="383" t="s">
        <v>204</v>
      </c>
      <c r="C20" s="209">
        <f>'FINAL ADJUSTMENTS'!E19</f>
        <v>0</v>
      </c>
      <c r="D20" s="330">
        <v>3.07</v>
      </c>
      <c r="E20" s="407">
        <f t="shared" ref="E20:E62" si="0">C20*D20</f>
        <v>0</v>
      </c>
    </row>
    <row r="21" spans="2:5">
      <c r="B21" s="384" t="s">
        <v>8</v>
      </c>
      <c r="C21" s="209">
        <f>'FINAL ADJUSTMENTS'!E20</f>
        <v>0</v>
      </c>
      <c r="D21" s="330">
        <v>3.77</v>
      </c>
      <c r="E21" s="407">
        <f t="shared" si="0"/>
        <v>0</v>
      </c>
    </row>
    <row r="22" spans="2:5">
      <c r="B22" s="384" t="s">
        <v>203</v>
      </c>
      <c r="C22" s="209">
        <f>'FINAL ADJUSTMENTS'!E21</f>
        <v>0</v>
      </c>
      <c r="D22" s="330">
        <v>7.27</v>
      </c>
      <c r="E22" s="407">
        <f t="shared" si="0"/>
        <v>0</v>
      </c>
    </row>
    <row r="23" spans="2:5">
      <c r="B23" s="384" t="s">
        <v>9</v>
      </c>
      <c r="C23" s="209">
        <f>'FINAL ADJUSTMENTS'!E22</f>
        <v>0</v>
      </c>
      <c r="D23" s="330">
        <v>4.17</v>
      </c>
      <c r="E23" s="407">
        <f t="shared" si="0"/>
        <v>0</v>
      </c>
    </row>
    <row r="24" spans="2:5">
      <c r="B24" s="384" t="s">
        <v>10</v>
      </c>
      <c r="C24" s="209">
        <f>'FINAL ADJUSTMENTS'!E23</f>
        <v>0</v>
      </c>
      <c r="D24" s="330">
        <v>8.98</v>
      </c>
      <c r="E24" s="407">
        <f t="shared" si="0"/>
        <v>0</v>
      </c>
    </row>
    <row r="25" spans="2:5">
      <c r="B25" s="384" t="s">
        <v>51</v>
      </c>
      <c r="C25" s="209">
        <f>'FINAL ADJUSTMENTS'!E24</f>
        <v>0</v>
      </c>
      <c r="D25" s="330">
        <v>5.77</v>
      </c>
      <c r="E25" s="407">
        <f t="shared" si="0"/>
        <v>0</v>
      </c>
    </row>
    <row r="26" spans="2:5">
      <c r="B26" s="384" t="s">
        <v>13</v>
      </c>
      <c r="C26" s="209">
        <f>'FINAL ADJUSTMENTS'!E25</f>
        <v>0</v>
      </c>
      <c r="D26" s="330">
        <v>6.27</v>
      </c>
      <c r="E26" s="407">
        <f t="shared" si="0"/>
        <v>0</v>
      </c>
    </row>
    <row r="27" spans="2:5">
      <c r="B27" s="384" t="s">
        <v>176</v>
      </c>
      <c r="C27" s="209">
        <f>'FINAL ADJUSTMENTS'!E26</f>
        <v>0</v>
      </c>
      <c r="D27" s="330">
        <v>8.42</v>
      </c>
      <c r="E27" s="407">
        <f t="shared" si="0"/>
        <v>0</v>
      </c>
    </row>
    <row r="28" spans="2:5">
      <c r="B28" s="384" t="s">
        <v>196</v>
      </c>
      <c r="C28" s="209">
        <f>'FINAL ADJUSTMENTS'!E27</f>
        <v>0</v>
      </c>
      <c r="D28" s="330">
        <v>19.77</v>
      </c>
      <c r="E28" s="407">
        <f t="shared" si="0"/>
        <v>0</v>
      </c>
    </row>
    <row r="29" spans="2:5">
      <c r="B29" s="384" t="s">
        <v>52</v>
      </c>
      <c r="C29" s="209">
        <f>'FINAL ADJUSTMENTS'!E28</f>
        <v>0</v>
      </c>
      <c r="D29" s="330">
        <v>10.119999999999999</v>
      </c>
      <c r="E29" s="407">
        <f t="shared" si="0"/>
        <v>0</v>
      </c>
    </row>
    <row r="30" spans="2:5">
      <c r="B30" s="388" t="s">
        <v>20</v>
      </c>
      <c r="C30" s="209">
        <f>'FINAL ADJUSTMENTS'!E29</f>
        <v>0</v>
      </c>
      <c r="D30" s="331">
        <v>12.57</v>
      </c>
      <c r="E30" s="407">
        <f t="shared" si="0"/>
        <v>0</v>
      </c>
    </row>
    <row r="31" spans="2:5">
      <c r="B31" s="388" t="s">
        <v>19</v>
      </c>
      <c r="C31" s="209">
        <f>'FINAL ADJUSTMENTS'!E30</f>
        <v>0</v>
      </c>
      <c r="D31" s="331">
        <v>15.57</v>
      </c>
      <c r="E31" s="407">
        <f t="shared" si="0"/>
        <v>0</v>
      </c>
    </row>
    <row r="32" spans="2:5">
      <c r="B32" s="388" t="s">
        <v>268</v>
      </c>
      <c r="C32" s="209">
        <f>'FINAL ADJUSTMENTS'!E31</f>
        <v>0</v>
      </c>
      <c r="D32" s="330">
        <v>30.73</v>
      </c>
      <c r="E32" s="407">
        <f t="shared" si="0"/>
        <v>0</v>
      </c>
    </row>
    <row r="33" spans="2:5">
      <c r="B33" s="388" t="s">
        <v>276</v>
      </c>
      <c r="C33" s="209">
        <f>'FINAL ADJUSTMENTS'!E32</f>
        <v>0</v>
      </c>
      <c r="D33" s="330">
        <v>24.75</v>
      </c>
      <c r="E33" s="407">
        <f t="shared" si="0"/>
        <v>0</v>
      </c>
    </row>
    <row r="34" spans="2:5">
      <c r="B34" s="388" t="s">
        <v>277</v>
      </c>
      <c r="C34" s="209">
        <f>'FINAL ADJUSTMENTS'!E33</f>
        <v>0</v>
      </c>
      <c r="D34" s="330">
        <v>6.98</v>
      </c>
      <c r="E34" s="407">
        <f t="shared" si="0"/>
        <v>0</v>
      </c>
    </row>
    <row r="35" spans="2:5">
      <c r="B35" s="384" t="s">
        <v>164</v>
      </c>
      <c r="C35" s="209">
        <f>'FINAL ADJUSTMENTS'!E34</f>
        <v>0</v>
      </c>
      <c r="D35" s="330">
        <v>9.48</v>
      </c>
      <c r="E35" s="407">
        <f t="shared" si="0"/>
        <v>0</v>
      </c>
    </row>
    <row r="36" spans="2:5">
      <c r="B36" s="384" t="s">
        <v>455</v>
      </c>
      <c r="C36" s="209">
        <f>'FINAL ADJUSTMENTS'!E35</f>
        <v>0</v>
      </c>
      <c r="D36" s="331">
        <v>16.87</v>
      </c>
      <c r="E36" s="407">
        <f t="shared" si="0"/>
        <v>0</v>
      </c>
    </row>
    <row r="37" spans="2:5">
      <c r="B37" s="384" t="s">
        <v>457</v>
      </c>
      <c r="C37" s="209">
        <f>'FINAL ADJUSTMENTS'!E36</f>
        <v>0</v>
      </c>
      <c r="D37" s="331">
        <v>3.56</v>
      </c>
      <c r="E37" s="407">
        <f t="shared" si="0"/>
        <v>0</v>
      </c>
    </row>
    <row r="38" spans="2:5">
      <c r="B38" s="384" t="s">
        <v>458</v>
      </c>
      <c r="C38" s="209">
        <f>'FINAL ADJUSTMENTS'!E37</f>
        <v>0</v>
      </c>
      <c r="D38" s="331">
        <v>3.98</v>
      </c>
      <c r="E38" s="407">
        <f t="shared" si="0"/>
        <v>0</v>
      </c>
    </row>
    <row r="39" spans="2:5">
      <c r="B39" s="384" t="s">
        <v>444</v>
      </c>
      <c r="C39" s="209">
        <f>'FINAL ADJUSTMENTS'!E38</f>
        <v>0</v>
      </c>
      <c r="D39" s="330">
        <v>4.95</v>
      </c>
      <c r="E39" s="407">
        <f t="shared" si="0"/>
        <v>0</v>
      </c>
    </row>
    <row r="40" spans="2:5">
      <c r="B40" s="384" t="s">
        <v>443</v>
      </c>
      <c r="C40" s="209">
        <f>'FINAL ADJUSTMENTS'!E39</f>
        <v>0</v>
      </c>
      <c r="D40" s="330">
        <v>59.97</v>
      </c>
      <c r="E40" s="407">
        <f t="shared" si="0"/>
        <v>0</v>
      </c>
    </row>
    <row r="41" spans="2:5">
      <c r="B41" s="388" t="s">
        <v>181</v>
      </c>
      <c r="C41" s="209">
        <f>'FINAL ADJUSTMENTS'!E40</f>
        <v>0</v>
      </c>
      <c r="D41" s="330">
        <v>1.94</v>
      </c>
      <c r="E41" s="407">
        <f t="shared" si="0"/>
        <v>0</v>
      </c>
    </row>
    <row r="42" spans="2:5">
      <c r="B42" s="388" t="s">
        <v>449</v>
      </c>
      <c r="C42" s="209">
        <f>'FINAL ADJUSTMENTS'!E41</f>
        <v>0</v>
      </c>
      <c r="D42" s="330">
        <v>77.400000000000006</v>
      </c>
      <c r="E42" s="407">
        <f t="shared" si="0"/>
        <v>0</v>
      </c>
    </row>
    <row r="43" spans="2:5">
      <c r="B43" s="388" t="s">
        <v>161</v>
      </c>
      <c r="C43" s="209">
        <f>'FINAL ADJUSTMENTS'!E42</f>
        <v>0</v>
      </c>
      <c r="D43" s="330">
        <v>3.18</v>
      </c>
      <c r="E43" s="407">
        <f t="shared" si="0"/>
        <v>0</v>
      </c>
    </row>
    <row r="44" spans="2:5">
      <c r="B44" s="388" t="s">
        <v>453</v>
      </c>
      <c r="C44" s="209">
        <f>'FINAL ADJUSTMENTS'!E43</f>
        <v>0</v>
      </c>
      <c r="D44" s="330">
        <v>17.91</v>
      </c>
      <c r="E44" s="407">
        <f t="shared" si="0"/>
        <v>0</v>
      </c>
    </row>
    <row r="45" spans="2:5">
      <c r="B45" s="388" t="s">
        <v>160</v>
      </c>
      <c r="C45" s="209">
        <f>'FINAL ADJUSTMENTS'!E44</f>
        <v>0</v>
      </c>
      <c r="D45" s="330">
        <v>0.32</v>
      </c>
      <c r="E45" s="407">
        <f t="shared" si="0"/>
        <v>0</v>
      </c>
    </row>
    <row r="46" spans="2:5">
      <c r="B46" s="388" t="s">
        <v>159</v>
      </c>
      <c r="C46" s="209">
        <f>'FINAL ADJUSTMENTS'!E45</f>
        <v>0</v>
      </c>
      <c r="D46" s="330">
        <v>0.46</v>
      </c>
      <c r="E46" s="407">
        <f t="shared" si="0"/>
        <v>0</v>
      </c>
    </row>
    <row r="47" spans="2:5">
      <c r="B47" s="388" t="s">
        <v>403</v>
      </c>
      <c r="C47" s="209">
        <f>'FINAL ADJUSTMENTS'!E46</f>
        <v>0</v>
      </c>
      <c r="D47" s="330">
        <v>0.42</v>
      </c>
      <c r="E47" s="407">
        <f t="shared" si="0"/>
        <v>0</v>
      </c>
    </row>
    <row r="48" spans="2:5">
      <c r="B48" s="388" t="s">
        <v>198</v>
      </c>
      <c r="C48" s="209">
        <f>'FINAL ADJUSTMENTS'!E47</f>
        <v>0</v>
      </c>
      <c r="D48" s="330">
        <v>9.48</v>
      </c>
      <c r="E48" s="407">
        <f t="shared" si="0"/>
        <v>0</v>
      </c>
    </row>
    <row r="49" spans="2:5">
      <c r="B49" s="388" t="s">
        <v>251</v>
      </c>
      <c r="C49" s="209">
        <f>'FINAL ADJUSTMENTS'!E48</f>
        <v>0</v>
      </c>
      <c r="D49" s="330">
        <v>2.97</v>
      </c>
      <c r="E49" s="407">
        <f t="shared" si="0"/>
        <v>0</v>
      </c>
    </row>
    <row r="50" spans="2:5">
      <c r="B50" s="388" t="s">
        <v>166</v>
      </c>
      <c r="C50" s="209">
        <f>'FINAL ADJUSTMENTS'!E49</f>
        <v>0</v>
      </c>
      <c r="D50" s="330">
        <v>8.9700000000000006</v>
      </c>
      <c r="E50" s="407">
        <f t="shared" si="0"/>
        <v>0</v>
      </c>
    </row>
    <row r="51" spans="2:5">
      <c r="B51" s="388" t="s">
        <v>25</v>
      </c>
      <c r="C51" s="209">
        <f>'FINAL ADJUSTMENTS'!E50</f>
        <v>0</v>
      </c>
      <c r="D51" s="330">
        <v>0.34</v>
      </c>
      <c r="E51" s="407">
        <f t="shared" si="0"/>
        <v>0</v>
      </c>
    </row>
    <row r="52" spans="2:5">
      <c r="B52" s="388" t="s">
        <v>26</v>
      </c>
      <c r="C52" s="209">
        <f>'FINAL ADJUSTMENTS'!E51</f>
        <v>0</v>
      </c>
      <c r="D52" s="330">
        <v>1.96</v>
      </c>
      <c r="E52" s="407">
        <f t="shared" si="0"/>
        <v>0</v>
      </c>
    </row>
    <row r="53" spans="2:5">
      <c r="B53" s="388" t="s">
        <v>247</v>
      </c>
      <c r="C53" s="209">
        <f>'FINAL ADJUSTMENTS'!E52</f>
        <v>0</v>
      </c>
      <c r="D53" s="330">
        <v>5.37</v>
      </c>
      <c r="E53" s="407">
        <f t="shared" si="0"/>
        <v>0</v>
      </c>
    </row>
    <row r="54" spans="2:5">
      <c r="B54" s="388" t="s">
        <v>206</v>
      </c>
      <c r="C54" s="209">
        <f>'FINAL ADJUSTMENTS'!E53</f>
        <v>0</v>
      </c>
      <c r="D54" s="330">
        <v>4.8</v>
      </c>
      <c r="E54" s="407">
        <f t="shared" si="0"/>
        <v>0</v>
      </c>
    </row>
    <row r="55" spans="2:5">
      <c r="B55" s="388" t="s">
        <v>205</v>
      </c>
      <c r="C55" s="209">
        <f>'FINAL ADJUSTMENTS'!E54</f>
        <v>0</v>
      </c>
      <c r="D55" s="330">
        <v>7.42</v>
      </c>
      <c r="E55" s="407">
        <f t="shared" si="0"/>
        <v>0</v>
      </c>
    </row>
    <row r="56" spans="2:5">
      <c r="B56" s="388" t="s">
        <v>180</v>
      </c>
      <c r="C56" s="209">
        <f>'FINAL ADJUSTMENTS'!E55</f>
        <v>0</v>
      </c>
      <c r="D56" s="330">
        <v>2.4500000000000002</v>
      </c>
      <c r="E56" s="407">
        <f t="shared" si="0"/>
        <v>0</v>
      </c>
    </row>
    <row r="57" spans="2:5">
      <c r="B57" s="388" t="s">
        <v>21</v>
      </c>
      <c r="C57" s="209">
        <f>'FINAL ADJUSTMENTS'!E56</f>
        <v>0</v>
      </c>
      <c r="D57" s="330">
        <v>4.75</v>
      </c>
      <c r="E57" s="407">
        <f t="shared" si="0"/>
        <v>0</v>
      </c>
    </row>
    <row r="58" spans="2:5">
      <c r="B58" s="384" t="s">
        <v>442</v>
      </c>
      <c r="C58" s="209">
        <f>'FINAL ADJUSTMENTS'!E57</f>
        <v>0</v>
      </c>
      <c r="D58" s="330">
        <v>1.98</v>
      </c>
      <c r="E58" s="407">
        <f t="shared" si="0"/>
        <v>0</v>
      </c>
    </row>
    <row r="59" spans="2:5">
      <c r="B59" s="384" t="s">
        <v>441</v>
      </c>
      <c r="C59" s="209">
        <f>'FINAL ADJUSTMENTS'!E58</f>
        <v>0</v>
      </c>
      <c r="D59" s="330">
        <v>20</v>
      </c>
      <c r="E59" s="407">
        <f t="shared" si="0"/>
        <v>0</v>
      </c>
    </row>
    <row r="60" spans="2:5">
      <c r="B60" s="384" t="s">
        <v>64</v>
      </c>
      <c r="C60" s="209">
        <f>'FINAL ADJUSTMENTS'!E59</f>
        <v>0</v>
      </c>
      <c r="D60" s="330">
        <v>0</v>
      </c>
      <c r="E60" s="407">
        <f t="shared" si="0"/>
        <v>0</v>
      </c>
    </row>
    <row r="61" spans="2:5">
      <c r="B61" s="384" t="s">
        <v>347</v>
      </c>
      <c r="C61" s="209">
        <f>'FINAL ADJUSTMENTS'!E60</f>
        <v>0</v>
      </c>
      <c r="D61" s="330">
        <v>449</v>
      </c>
      <c r="E61" s="407">
        <f t="shared" si="0"/>
        <v>0</v>
      </c>
    </row>
    <row r="62" spans="2:5">
      <c r="B62" s="388" t="s">
        <v>111</v>
      </c>
      <c r="C62" s="209">
        <f>'FINAL ADJUSTMENTS'!E61</f>
        <v>0</v>
      </c>
      <c r="D62" s="330">
        <v>3.48</v>
      </c>
      <c r="E62" s="407">
        <f t="shared" si="0"/>
        <v>0</v>
      </c>
    </row>
    <row r="63" spans="2:5">
      <c r="B63" s="388" t="s">
        <v>272</v>
      </c>
      <c r="C63" s="209">
        <f>'FINAL ADJUSTMENTS'!E62</f>
        <v>0</v>
      </c>
      <c r="D63" s="330">
        <v>5.97</v>
      </c>
      <c r="E63" s="407">
        <f t="shared" ref="E63:E102" si="1">C63*D63</f>
        <v>0</v>
      </c>
    </row>
    <row r="64" spans="2:5">
      <c r="B64" s="404" t="s">
        <v>245</v>
      </c>
      <c r="C64" s="209">
        <f>'FINAL ADJUSTMENTS'!E63</f>
        <v>0</v>
      </c>
      <c r="D64" s="330">
        <v>15.98</v>
      </c>
      <c r="E64" s="407">
        <f t="shared" si="1"/>
        <v>0</v>
      </c>
    </row>
    <row r="65" spans="2:5">
      <c r="B65" s="404" t="s">
        <v>246</v>
      </c>
      <c r="C65" s="209">
        <f>'FINAL ADJUSTMENTS'!E64</f>
        <v>0</v>
      </c>
      <c r="D65" s="330">
        <v>29.94</v>
      </c>
      <c r="E65" s="407">
        <f t="shared" si="1"/>
        <v>0</v>
      </c>
    </row>
    <row r="66" spans="2:5">
      <c r="B66" s="384" t="s">
        <v>293</v>
      </c>
      <c r="C66" s="209">
        <f>'FINAL ADJUSTMENTS'!E65</f>
        <v>0</v>
      </c>
      <c r="D66" s="330">
        <v>9.48</v>
      </c>
      <c r="E66" s="407">
        <f t="shared" si="1"/>
        <v>0</v>
      </c>
    </row>
    <row r="67" spans="2:5">
      <c r="B67" s="387" t="s">
        <v>294</v>
      </c>
      <c r="C67" s="209">
        <f>'FINAL ADJUSTMENTS'!E66</f>
        <v>0</v>
      </c>
      <c r="D67" s="330">
        <v>8.9700000000000006</v>
      </c>
      <c r="E67" s="407">
        <f t="shared" si="1"/>
        <v>0</v>
      </c>
    </row>
    <row r="68" spans="2:5">
      <c r="B68" s="387" t="s">
        <v>304</v>
      </c>
      <c r="C68" s="209">
        <f>'FINAL ADJUSTMENTS'!E67</f>
        <v>0</v>
      </c>
      <c r="D68" s="330">
        <v>5.98</v>
      </c>
      <c r="E68" s="407">
        <f t="shared" si="1"/>
        <v>0</v>
      </c>
    </row>
    <row r="69" spans="2:5">
      <c r="B69" s="387" t="s">
        <v>308</v>
      </c>
      <c r="C69" s="209">
        <f>'FINAL ADJUSTMENTS'!E68</f>
        <v>0</v>
      </c>
      <c r="D69" s="330">
        <v>28.82</v>
      </c>
      <c r="E69" s="407">
        <f t="shared" si="1"/>
        <v>0</v>
      </c>
    </row>
    <row r="70" spans="2:5">
      <c r="B70" s="387" t="s">
        <v>309</v>
      </c>
      <c r="C70" s="209">
        <f>'FINAL ADJUSTMENTS'!E69</f>
        <v>0</v>
      </c>
      <c r="D70" s="330">
        <v>24.98</v>
      </c>
      <c r="E70" s="407">
        <f t="shared" si="1"/>
        <v>0</v>
      </c>
    </row>
    <row r="71" spans="2:5">
      <c r="B71" s="387" t="s">
        <v>310</v>
      </c>
      <c r="C71" s="209">
        <f>'FINAL ADJUSTMENTS'!E70</f>
        <v>0</v>
      </c>
      <c r="D71" s="330">
        <v>4.7699999999999996</v>
      </c>
      <c r="E71" s="407">
        <f t="shared" si="1"/>
        <v>0</v>
      </c>
    </row>
    <row r="72" spans="2:5">
      <c r="B72" s="387" t="s">
        <v>313</v>
      </c>
      <c r="C72" s="209">
        <f>'FINAL ADJUSTMENTS'!E71</f>
        <v>0</v>
      </c>
      <c r="D72" s="330">
        <v>34.42</v>
      </c>
      <c r="E72" s="407">
        <f t="shared" si="1"/>
        <v>0</v>
      </c>
    </row>
    <row r="73" spans="2:5">
      <c r="B73" s="387" t="s">
        <v>291</v>
      </c>
      <c r="C73" s="209">
        <f>'FINAL ADJUSTMENTS'!E72</f>
        <v>0</v>
      </c>
      <c r="D73" s="330">
        <v>3.9</v>
      </c>
      <c r="E73" s="407">
        <f t="shared" si="1"/>
        <v>0</v>
      </c>
    </row>
    <row r="74" spans="2:5">
      <c r="B74" s="387" t="s">
        <v>292</v>
      </c>
      <c r="C74" s="209">
        <f>'FINAL ADJUSTMENTS'!E73</f>
        <v>0</v>
      </c>
      <c r="D74" s="330">
        <v>1.98</v>
      </c>
      <c r="E74" s="407">
        <f t="shared" si="1"/>
        <v>0</v>
      </c>
    </row>
    <row r="75" spans="2:5">
      <c r="B75" s="387" t="s">
        <v>312</v>
      </c>
      <c r="C75" s="209">
        <f>'FINAL ADJUSTMENTS'!E74</f>
        <v>0</v>
      </c>
      <c r="D75" s="330">
        <v>5.58</v>
      </c>
      <c r="E75" s="407">
        <f t="shared" si="1"/>
        <v>0</v>
      </c>
    </row>
    <row r="76" spans="2:5">
      <c r="B76" s="387" t="s">
        <v>330</v>
      </c>
      <c r="C76" s="209">
        <f>'FINAL ADJUSTMENTS'!E75</f>
        <v>0</v>
      </c>
      <c r="D76" s="330">
        <v>9.48</v>
      </c>
      <c r="E76" s="407">
        <f t="shared" si="1"/>
        <v>0</v>
      </c>
    </row>
    <row r="77" spans="2:5">
      <c r="B77" s="387" t="s">
        <v>335</v>
      </c>
      <c r="C77" s="209">
        <f>'FINAL ADJUSTMENTS'!E76</f>
        <v>0</v>
      </c>
      <c r="D77" s="330">
        <v>10.28</v>
      </c>
      <c r="E77" s="407">
        <f t="shared" si="1"/>
        <v>0</v>
      </c>
    </row>
    <row r="78" spans="2:5">
      <c r="B78" s="387" t="s">
        <v>334</v>
      </c>
      <c r="C78" s="209">
        <f>'FINAL ADJUSTMENTS'!E77</f>
        <v>0</v>
      </c>
      <c r="D78" s="330">
        <v>29.98</v>
      </c>
      <c r="E78" s="407">
        <f t="shared" si="1"/>
        <v>0</v>
      </c>
    </row>
    <row r="79" spans="2:5">
      <c r="B79" s="387" t="s">
        <v>344</v>
      </c>
      <c r="C79" s="209">
        <f>'FINAL ADJUSTMENTS'!E78</f>
        <v>0</v>
      </c>
      <c r="D79" s="330">
        <v>8.81</v>
      </c>
      <c r="E79" s="407">
        <f t="shared" si="1"/>
        <v>0</v>
      </c>
    </row>
    <row r="80" spans="2:5">
      <c r="B80" s="387" t="s">
        <v>353</v>
      </c>
      <c r="C80" s="209">
        <f>'FINAL ADJUSTMENTS'!E79</f>
        <v>0</v>
      </c>
      <c r="D80" s="330">
        <v>15.98</v>
      </c>
      <c r="E80" s="407">
        <f t="shared" si="1"/>
        <v>0</v>
      </c>
    </row>
    <row r="81" spans="2:5">
      <c r="B81" s="387" t="s">
        <v>366</v>
      </c>
      <c r="C81" s="209">
        <f>'FINAL ADJUSTMENTS'!E80</f>
        <v>0</v>
      </c>
      <c r="D81" s="330">
        <v>5.37</v>
      </c>
      <c r="E81" s="407">
        <f t="shared" si="1"/>
        <v>0</v>
      </c>
    </row>
    <row r="82" spans="2:5">
      <c r="B82" s="384" t="s">
        <v>31</v>
      </c>
      <c r="C82" s="209">
        <f>'FINAL ADJUSTMENTS'!J18</f>
        <v>0</v>
      </c>
      <c r="D82" s="330">
        <v>219</v>
      </c>
      <c r="E82" s="407">
        <f t="shared" si="1"/>
        <v>0</v>
      </c>
    </row>
    <row r="83" spans="2:5">
      <c r="B83" s="384" t="s">
        <v>259</v>
      </c>
      <c r="C83" s="209">
        <f>'FINAL ADJUSTMENTS'!J19</f>
        <v>0</v>
      </c>
      <c r="D83" s="330">
        <v>99</v>
      </c>
      <c r="E83" s="407">
        <f t="shared" si="1"/>
        <v>0</v>
      </c>
    </row>
    <row r="84" spans="2:5">
      <c r="B84" s="384" t="s">
        <v>274</v>
      </c>
      <c r="C84" s="209">
        <f>'FINAL ADJUSTMENTS'!J20</f>
        <v>0</v>
      </c>
      <c r="D84" s="330">
        <v>159</v>
      </c>
      <c r="E84" s="407">
        <f t="shared" si="1"/>
        <v>0</v>
      </c>
    </row>
    <row r="85" spans="2:5">
      <c r="B85" s="384" t="s">
        <v>260</v>
      </c>
      <c r="C85" s="209">
        <f>'FINAL ADJUSTMENTS'!J21</f>
        <v>0</v>
      </c>
      <c r="D85" s="330">
        <v>9.9700000000000006</v>
      </c>
      <c r="E85" s="407">
        <f t="shared" si="1"/>
        <v>0</v>
      </c>
    </row>
    <row r="86" spans="2:5">
      <c r="B86" s="384" t="s">
        <v>32</v>
      </c>
      <c r="C86" s="209">
        <f>'FINAL ADJUSTMENTS'!J22</f>
        <v>0</v>
      </c>
      <c r="D86" s="330">
        <v>0.19</v>
      </c>
      <c r="E86" s="407">
        <f t="shared" si="1"/>
        <v>0</v>
      </c>
    </row>
    <row r="87" spans="2:5">
      <c r="B87" s="384" t="s">
        <v>33</v>
      </c>
      <c r="C87" s="209">
        <f>'FINAL ADJUSTMENTS'!J23</f>
        <v>0</v>
      </c>
      <c r="D87" s="330">
        <v>8.6999999999999993</v>
      </c>
      <c r="E87" s="407">
        <f t="shared" si="1"/>
        <v>0</v>
      </c>
    </row>
    <row r="88" spans="2:5">
      <c r="B88" s="384" t="s">
        <v>34</v>
      </c>
      <c r="C88" s="209">
        <f>'FINAL ADJUSTMENTS'!J24</f>
        <v>0</v>
      </c>
      <c r="D88" s="330">
        <v>2.99</v>
      </c>
      <c r="E88" s="407">
        <f t="shared" si="1"/>
        <v>0</v>
      </c>
    </row>
    <row r="89" spans="2:5">
      <c r="B89" s="384" t="s">
        <v>35</v>
      </c>
      <c r="C89" s="209">
        <f>'FINAL ADJUSTMENTS'!J25</f>
        <v>0</v>
      </c>
      <c r="D89" s="330">
        <v>11.97</v>
      </c>
      <c r="E89" s="407">
        <f t="shared" si="1"/>
        <v>0</v>
      </c>
    </row>
    <row r="90" spans="2:5">
      <c r="B90" s="384" t="s">
        <v>88</v>
      </c>
      <c r="C90" s="209">
        <f>'FINAL ADJUSTMENTS'!J26</f>
        <v>0</v>
      </c>
      <c r="D90" s="330">
        <v>4.4800000000000004</v>
      </c>
      <c r="E90" s="407">
        <f t="shared" si="1"/>
        <v>0</v>
      </c>
    </row>
    <row r="91" spans="2:5">
      <c r="B91" s="384" t="s">
        <v>36</v>
      </c>
      <c r="C91" s="209">
        <f>'FINAL ADJUSTMENTS'!J27</f>
        <v>0</v>
      </c>
      <c r="D91" s="332">
        <v>69</v>
      </c>
      <c r="E91" s="407">
        <f t="shared" si="1"/>
        <v>0</v>
      </c>
    </row>
    <row r="92" spans="2:5">
      <c r="B92" s="388" t="s">
        <v>37</v>
      </c>
      <c r="C92" s="209">
        <f>'FINAL ADJUSTMENTS'!J28</f>
        <v>0</v>
      </c>
      <c r="D92" s="332">
        <v>29.97</v>
      </c>
      <c r="E92" s="407">
        <f t="shared" si="1"/>
        <v>0</v>
      </c>
    </row>
    <row r="93" spans="2:5">
      <c r="B93" s="388" t="s">
        <v>399</v>
      </c>
      <c r="C93" s="209">
        <f>'FINAL ADJUSTMENTS'!J29</f>
        <v>0</v>
      </c>
      <c r="D93" s="330">
        <v>9.9700000000000006</v>
      </c>
      <c r="E93" s="407">
        <f t="shared" si="1"/>
        <v>0</v>
      </c>
    </row>
    <row r="94" spans="2:5">
      <c r="B94" s="388" t="s">
        <v>275</v>
      </c>
      <c r="C94" s="209">
        <f>'FINAL ADJUSTMENTS'!J30</f>
        <v>0</v>
      </c>
      <c r="D94" s="330">
        <v>9.9700000000000006</v>
      </c>
      <c r="E94" s="407">
        <f t="shared" si="1"/>
        <v>0</v>
      </c>
    </row>
    <row r="95" spans="2:5">
      <c r="B95" s="388" t="s">
        <v>53</v>
      </c>
      <c r="C95" s="209">
        <f>'FINAL ADJUSTMENTS'!J31</f>
        <v>0</v>
      </c>
      <c r="D95" s="330">
        <v>9.9700000000000006</v>
      </c>
      <c r="E95" s="407">
        <f t="shared" si="1"/>
        <v>0</v>
      </c>
    </row>
    <row r="96" spans="2:5">
      <c r="B96" s="384" t="s">
        <v>27</v>
      </c>
      <c r="C96" s="209">
        <f>'FINAL ADJUSTMENTS'!J32</f>
        <v>0</v>
      </c>
      <c r="D96" s="330">
        <v>9.9700000000000006</v>
      </c>
      <c r="E96" s="407">
        <f t="shared" si="1"/>
        <v>0</v>
      </c>
    </row>
    <row r="97" spans="2:5">
      <c r="B97" s="384" t="s">
        <v>45</v>
      </c>
      <c r="C97" s="209">
        <f>'FINAL ADJUSTMENTS'!J33</f>
        <v>0</v>
      </c>
      <c r="D97" s="330">
        <v>9.9700000000000006</v>
      </c>
      <c r="E97" s="407">
        <f t="shared" si="1"/>
        <v>0</v>
      </c>
    </row>
    <row r="98" spans="2:5">
      <c r="B98" s="384" t="s">
        <v>39</v>
      </c>
      <c r="C98" s="209">
        <f>'FINAL ADJUSTMENTS'!J34</f>
        <v>0</v>
      </c>
      <c r="D98" s="330">
        <v>8.4700000000000006</v>
      </c>
      <c r="E98" s="407">
        <f t="shared" si="1"/>
        <v>0</v>
      </c>
    </row>
    <row r="99" spans="2:5">
      <c r="B99" s="384" t="s">
        <v>40</v>
      </c>
      <c r="C99" s="209">
        <f>'FINAL ADJUSTMENTS'!J35</f>
        <v>0</v>
      </c>
      <c r="D99" s="330">
        <v>25.97</v>
      </c>
      <c r="E99" s="407">
        <f t="shared" si="1"/>
        <v>0</v>
      </c>
    </row>
    <row r="100" spans="2:5">
      <c r="B100" s="388" t="s">
        <v>46</v>
      </c>
      <c r="C100" s="209">
        <f>'FINAL ADJUSTMENTS'!J36</f>
        <v>0</v>
      </c>
      <c r="D100" s="330">
        <v>79.97</v>
      </c>
      <c r="E100" s="407">
        <f t="shared" si="1"/>
        <v>0</v>
      </c>
    </row>
    <row r="101" spans="2:5">
      <c r="B101" s="388" t="s">
        <v>57</v>
      </c>
      <c r="C101" s="209">
        <f>'FINAL ADJUSTMENTS'!J37</f>
        <v>0</v>
      </c>
      <c r="D101" s="330">
        <v>7.97</v>
      </c>
      <c r="E101" s="407">
        <f t="shared" si="1"/>
        <v>0</v>
      </c>
    </row>
    <row r="102" spans="2:5">
      <c r="B102" s="388" t="s">
        <v>49</v>
      </c>
      <c r="C102" s="209">
        <f>'FINAL ADJUSTMENTS'!J38</f>
        <v>0</v>
      </c>
      <c r="D102" s="330">
        <v>49.98</v>
      </c>
      <c r="E102" s="407">
        <f t="shared" si="1"/>
        <v>0</v>
      </c>
    </row>
    <row r="103" spans="2:5">
      <c r="B103" s="405" t="s">
        <v>350</v>
      </c>
      <c r="C103" s="209">
        <f>'FINAL ADJUSTMENTS'!J39</f>
        <v>0</v>
      </c>
      <c r="D103" s="330">
        <v>129</v>
      </c>
      <c r="E103" s="407">
        <f t="shared" ref="E103:E108" si="2">C103*D103</f>
        <v>0</v>
      </c>
    </row>
    <row r="104" spans="2:5">
      <c r="B104" s="405" t="s">
        <v>307</v>
      </c>
      <c r="C104" s="209">
        <f>'FINAL ADJUSTMENTS'!J40</f>
        <v>0</v>
      </c>
      <c r="D104" s="330">
        <v>39.97</v>
      </c>
      <c r="E104" s="407">
        <f t="shared" si="2"/>
        <v>0</v>
      </c>
    </row>
    <row r="105" spans="2:5">
      <c r="B105" s="405" t="s">
        <v>337</v>
      </c>
      <c r="C105" s="209">
        <f>'FINAL ADJUSTMENTS'!J41</f>
        <v>0</v>
      </c>
      <c r="D105" s="330">
        <v>23.97</v>
      </c>
      <c r="E105" s="407">
        <f t="shared" si="2"/>
        <v>0</v>
      </c>
    </row>
    <row r="106" spans="2:5">
      <c r="B106" s="405" t="s">
        <v>338</v>
      </c>
      <c r="C106" s="209">
        <f>'FINAL ADJUSTMENTS'!J42</f>
        <v>0</v>
      </c>
      <c r="D106" s="330">
        <v>10.97</v>
      </c>
      <c r="E106" s="407">
        <f t="shared" si="2"/>
        <v>0</v>
      </c>
    </row>
    <row r="107" spans="2:5">
      <c r="B107" s="405" t="s">
        <v>351</v>
      </c>
      <c r="C107" s="209">
        <f>'FINAL ADJUSTMENTS'!J43</f>
        <v>0</v>
      </c>
      <c r="D107" s="330">
        <v>23.98</v>
      </c>
      <c r="E107" s="407">
        <f t="shared" si="2"/>
        <v>0</v>
      </c>
    </row>
    <row r="108" spans="2:5">
      <c r="B108" s="405" t="s">
        <v>352</v>
      </c>
      <c r="C108" s="209">
        <f>'FINAL ADJUSTMENTS'!J44</f>
        <v>0</v>
      </c>
      <c r="D108" s="330">
        <v>28.98</v>
      </c>
      <c r="E108" s="407">
        <f t="shared" si="2"/>
        <v>0</v>
      </c>
    </row>
    <row r="109" spans="2:5">
      <c r="B109" s="387" t="s">
        <v>402</v>
      </c>
      <c r="C109" s="209">
        <f>'FINAL ADJUSTMENTS'!J45</f>
        <v>0</v>
      </c>
      <c r="D109" s="330">
        <v>26.55</v>
      </c>
      <c r="E109" s="407">
        <f t="shared" ref="E109" si="3">C109*D109</f>
        <v>0</v>
      </c>
    </row>
    <row r="110" spans="2:5">
      <c r="B110" s="387" t="s">
        <v>401</v>
      </c>
      <c r="C110" s="209">
        <f>'FINAL ADJUSTMENTS'!E81</f>
        <v>0</v>
      </c>
      <c r="D110" s="330">
        <v>8.2200000000000006</v>
      </c>
      <c r="E110" s="407">
        <f t="shared" ref="E110" si="4">C110*D110</f>
        <v>0</v>
      </c>
    </row>
    <row r="111" spans="2:5">
      <c r="B111" s="388" t="s">
        <v>406</v>
      </c>
      <c r="C111" s="209">
        <f>'FINAL ADJUSTMENTS'!E82</f>
        <v>0</v>
      </c>
      <c r="D111" s="330">
        <v>15.77</v>
      </c>
      <c r="E111" s="407">
        <f t="shared" ref="E111:E113" si="5">C111*D111</f>
        <v>0</v>
      </c>
    </row>
    <row r="112" spans="2:5">
      <c r="B112" s="388" t="s">
        <v>414</v>
      </c>
      <c r="C112" s="209">
        <f>'FINAL ADJUSTMENTS'!E83</f>
        <v>0</v>
      </c>
      <c r="D112" s="330">
        <v>5.98</v>
      </c>
      <c r="E112" s="407">
        <f t="shared" si="5"/>
        <v>0</v>
      </c>
    </row>
    <row r="113" spans="2:5">
      <c r="B113" s="388" t="s">
        <v>416</v>
      </c>
      <c r="C113" s="209">
        <f>'FINAL ADJUSTMENTS'!E84</f>
        <v>0</v>
      </c>
      <c r="D113" s="330">
        <v>9.9700000000000006</v>
      </c>
      <c r="E113" s="407">
        <f t="shared" si="5"/>
        <v>0</v>
      </c>
    </row>
    <row r="114" spans="2:5">
      <c r="B114" s="388" t="s">
        <v>471</v>
      </c>
      <c r="C114" s="209">
        <f>'FINAL ADJUSTMENTS'!E88</f>
        <v>0</v>
      </c>
      <c r="D114" s="330">
        <v>29.94</v>
      </c>
      <c r="E114" s="407">
        <f t="shared" ref="E114" si="6">C114*D114</f>
        <v>0</v>
      </c>
    </row>
    <row r="115" spans="2:5">
      <c r="B115" s="388" t="s">
        <v>472</v>
      </c>
      <c r="C115" s="209">
        <f>'FINAL ADJUSTMENTS'!E89</f>
        <v>0</v>
      </c>
      <c r="D115" s="330">
        <v>3.42</v>
      </c>
      <c r="E115" s="407">
        <f t="shared" ref="E115" si="7">C115*D115</f>
        <v>0</v>
      </c>
    </row>
    <row r="116" spans="2:5">
      <c r="B116" s="388" t="s">
        <v>477</v>
      </c>
      <c r="C116" s="209">
        <f>'FINAL ADJUSTMENTS'!E90</f>
        <v>0</v>
      </c>
      <c r="D116" s="330">
        <v>14.91</v>
      </c>
      <c r="E116" s="407">
        <f t="shared" ref="E116:E122" si="8">C116*D116</f>
        <v>0</v>
      </c>
    </row>
    <row r="117" spans="2:5">
      <c r="B117" s="388" t="s">
        <v>478</v>
      </c>
      <c r="C117" s="209">
        <f>'FINAL ADJUSTMENTS'!E91</f>
        <v>0</v>
      </c>
      <c r="D117" s="330">
        <v>21.42</v>
      </c>
      <c r="E117" s="407">
        <f t="shared" si="8"/>
        <v>0</v>
      </c>
    </row>
    <row r="118" spans="2:5">
      <c r="B118" s="388" t="s">
        <v>479</v>
      </c>
      <c r="C118" s="209">
        <f>'FINAL ADJUSTMENTS'!E92</f>
        <v>0</v>
      </c>
      <c r="D118" s="330">
        <v>28.68</v>
      </c>
      <c r="E118" s="407">
        <f t="shared" si="8"/>
        <v>0</v>
      </c>
    </row>
    <row r="119" spans="2:5">
      <c r="B119" s="388" t="s">
        <v>483</v>
      </c>
      <c r="C119" s="209">
        <f>'FINAL ADJUSTMENTS'!E93</f>
        <v>0</v>
      </c>
      <c r="D119" s="330">
        <v>10.47</v>
      </c>
      <c r="E119" s="407">
        <f t="shared" si="8"/>
        <v>0</v>
      </c>
    </row>
    <row r="120" spans="2:5">
      <c r="B120" s="388" t="s">
        <v>485</v>
      </c>
      <c r="C120" s="209">
        <f>'FINAL ADJUSTMENTS'!E94</f>
        <v>0</v>
      </c>
      <c r="D120" s="330">
        <v>5.98</v>
      </c>
      <c r="E120" s="407">
        <f t="shared" si="8"/>
        <v>0</v>
      </c>
    </row>
    <row r="121" spans="2:5">
      <c r="B121" s="388" t="s">
        <v>480</v>
      </c>
      <c r="C121" s="209">
        <f>'FINAL ADJUSTMENTS'!E95</f>
        <v>0</v>
      </c>
      <c r="D121" s="330">
        <v>99.44</v>
      </c>
      <c r="E121" s="407">
        <f t="shared" si="8"/>
        <v>0</v>
      </c>
    </row>
    <row r="122" spans="2:5">
      <c r="B122" s="398" t="s">
        <v>476</v>
      </c>
      <c r="C122" s="209">
        <f>'FINAL ADJUSTMENTS'!J47</f>
        <v>0</v>
      </c>
      <c r="D122" s="330">
        <v>84</v>
      </c>
      <c r="E122" s="407">
        <f t="shared" si="8"/>
        <v>0</v>
      </c>
    </row>
    <row r="123" spans="2:5">
      <c r="B123" s="388" t="s">
        <v>504</v>
      </c>
      <c r="C123" s="209">
        <f>'FINAL ADJUSTMENTS'!E96</f>
        <v>0</v>
      </c>
      <c r="D123" s="330">
        <v>13.47</v>
      </c>
      <c r="E123" s="407">
        <f t="shared" ref="E123:E124" si="9">C123*D123</f>
        <v>0</v>
      </c>
    </row>
    <row r="124" spans="2:5">
      <c r="B124" s="388" t="s">
        <v>503</v>
      </c>
      <c r="C124" s="209">
        <f>'FINAL ADJUSTMENTS'!E97</f>
        <v>0</v>
      </c>
      <c r="D124" s="330">
        <v>8.98</v>
      </c>
      <c r="E124" s="407">
        <f t="shared" si="9"/>
        <v>0</v>
      </c>
    </row>
    <row r="125" spans="2:5">
      <c r="B125" s="388" t="s">
        <v>520</v>
      </c>
      <c r="C125" s="209">
        <f>'FINAL ADJUSTMENTS'!E98</f>
        <v>0</v>
      </c>
      <c r="D125" s="330">
        <v>7.98</v>
      </c>
      <c r="E125" s="407">
        <f t="shared" ref="E125:E126" si="10">C125*D125</f>
        <v>0</v>
      </c>
    </row>
    <row r="126" spans="2:5">
      <c r="B126" s="388" t="s">
        <v>517</v>
      </c>
      <c r="C126" s="209">
        <f>'FINAL ADJUSTMENTS'!E99</f>
        <v>0</v>
      </c>
      <c r="D126" s="330">
        <v>36.46</v>
      </c>
      <c r="E126" s="407">
        <f t="shared" si="10"/>
        <v>0</v>
      </c>
    </row>
    <row r="127" spans="2:5">
      <c r="B127" s="389" t="s">
        <v>528</v>
      </c>
      <c r="C127" s="209">
        <f>'FINAL ADJUSTMENTS'!E100</f>
        <v>0</v>
      </c>
      <c r="D127" s="330">
        <v>44.97</v>
      </c>
      <c r="E127" s="407">
        <f t="shared" ref="E127:E128" si="11">C127*D127</f>
        <v>0</v>
      </c>
    </row>
    <row r="128" spans="2:5">
      <c r="B128" s="389" t="s">
        <v>529</v>
      </c>
      <c r="C128" s="209">
        <f>'FINAL ADJUSTMENTS'!E101</f>
        <v>0</v>
      </c>
      <c r="D128" s="330">
        <v>55.89</v>
      </c>
      <c r="E128" s="407">
        <f t="shared" si="11"/>
        <v>0</v>
      </c>
    </row>
    <row r="129" spans="2:5">
      <c r="B129" s="406" t="s">
        <v>564</v>
      </c>
      <c r="C129" s="209">
        <f>'FINAL ADJUSTMENTS'!E102</f>
        <v>0</v>
      </c>
      <c r="D129" s="330">
        <v>22.47</v>
      </c>
      <c r="E129" s="407">
        <f t="shared" ref="E129:E136" si="12">C129*D129</f>
        <v>0</v>
      </c>
    </row>
    <row r="130" spans="2:5">
      <c r="B130" s="406" t="s">
        <v>572</v>
      </c>
      <c r="C130" s="209">
        <f>'FINAL ADJUSTMENTS'!E103</f>
        <v>0</v>
      </c>
      <c r="D130" s="330">
        <v>15.96</v>
      </c>
      <c r="E130" s="407">
        <f t="shared" si="12"/>
        <v>0</v>
      </c>
    </row>
    <row r="131" spans="2:5">
      <c r="B131" s="406" t="s">
        <v>571</v>
      </c>
      <c r="C131" s="209">
        <f>'FINAL ADJUSTMENTS'!E104</f>
        <v>0</v>
      </c>
      <c r="D131" s="330">
        <v>21.55</v>
      </c>
      <c r="E131" s="407">
        <f t="shared" si="12"/>
        <v>0</v>
      </c>
    </row>
    <row r="132" spans="2:5">
      <c r="B132" s="406" t="s">
        <v>570</v>
      </c>
      <c r="C132" s="209">
        <f>'FINAL ADJUSTMENTS'!E105</f>
        <v>0</v>
      </c>
      <c r="D132" s="330">
        <v>14.36</v>
      </c>
      <c r="E132" s="407">
        <f t="shared" si="12"/>
        <v>0</v>
      </c>
    </row>
    <row r="133" spans="2:5">
      <c r="B133" s="406" t="s">
        <v>568</v>
      </c>
      <c r="C133" s="209">
        <f>'FINAL ADJUSTMENTS'!E106</f>
        <v>0</v>
      </c>
      <c r="D133" s="330">
        <v>7.98</v>
      </c>
      <c r="E133" s="407">
        <f t="shared" si="12"/>
        <v>0</v>
      </c>
    </row>
    <row r="134" spans="2:5">
      <c r="B134" s="406" t="s">
        <v>569</v>
      </c>
      <c r="C134" s="209">
        <f>'FINAL ADJUSTMENTS'!E107</f>
        <v>0</v>
      </c>
      <c r="D134" s="330">
        <v>5.98</v>
      </c>
      <c r="E134" s="407">
        <f t="shared" si="12"/>
        <v>0</v>
      </c>
    </row>
    <row r="135" spans="2:5">
      <c r="B135" s="406" t="s">
        <v>565</v>
      </c>
      <c r="C135" s="209">
        <f>'FINAL ADJUSTMENTS'!E108</f>
        <v>0</v>
      </c>
      <c r="D135" s="330">
        <v>0.37</v>
      </c>
      <c r="E135" s="407">
        <f t="shared" si="12"/>
        <v>0</v>
      </c>
    </row>
    <row r="136" spans="2:5">
      <c r="B136" s="408" t="s">
        <v>585</v>
      </c>
      <c r="C136" s="409">
        <f>'FINAL ADJUSTMENTS'!E109</f>
        <v>0</v>
      </c>
      <c r="D136" s="410">
        <v>0.34</v>
      </c>
      <c r="E136" s="411">
        <f t="shared" si="12"/>
        <v>0</v>
      </c>
    </row>
    <row r="137" spans="2:5">
      <c r="B137" s="400" t="s">
        <v>627</v>
      </c>
      <c r="C137" s="409">
        <f>'FINAL ADJUSTMENTS'!J48</f>
        <v>0</v>
      </c>
      <c r="D137" s="410">
        <v>7.99</v>
      </c>
      <c r="E137" s="411">
        <f t="shared" ref="E137" si="13">C137*D137</f>
        <v>0</v>
      </c>
    </row>
  </sheetData>
  <mergeCells count="2">
    <mergeCell ref="B8:I8"/>
    <mergeCell ref="B17:E17"/>
  </mergeCells>
  <conditionalFormatting sqref="B103:B108">
    <cfRule type="duplicateValues" dxfId="37" priority="27"/>
  </conditionalFormatting>
  <conditionalFormatting sqref="B122">
    <cfRule type="duplicateValues" dxfId="36" priority="3"/>
  </conditionalFormatting>
  <conditionalFormatting sqref="B137">
    <cfRule type="duplicateValues" dxfId="35" priority="1"/>
  </conditionalFormatting>
  <pageMargins left="0.7" right="0.7" top="0.75" bottom="0.75" header="0.3" footer="0.3"/>
  <pageSetup orientation="portrait" horizontalDpi="90" verticalDpi="90"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249977111117893"/>
  </sheetPr>
  <dimension ref="B7:R109"/>
  <sheetViews>
    <sheetView topLeftCell="A37" zoomScale="85" zoomScaleNormal="85" workbookViewId="0">
      <selection activeCell="H49" sqref="H49"/>
    </sheetView>
  </sheetViews>
  <sheetFormatPr defaultColWidth="9.06640625" defaultRowHeight="12.75"/>
  <cols>
    <col min="1" max="1" width="4.06640625" style="20" customWidth="1"/>
    <col min="2" max="2" width="60.06640625" style="20" customWidth="1"/>
    <col min="3" max="3" width="15.46484375" style="20" customWidth="1"/>
    <col min="4" max="4" width="13.73046875" style="20" customWidth="1"/>
    <col min="5" max="5" width="7.06640625" style="20" customWidth="1"/>
    <col min="6" max="6" width="9.06640625" style="20"/>
    <col min="7" max="7" width="53.59765625" style="20" customWidth="1"/>
    <col min="8" max="8" width="15.46484375" style="20" customWidth="1"/>
    <col min="9" max="9" width="17.59765625" style="20" customWidth="1"/>
    <col min="10" max="10" width="7.06640625" style="20" customWidth="1"/>
    <col min="11" max="12" width="9.06640625" style="20"/>
    <col min="13" max="13" width="60.06640625" style="20" bestFit="1" customWidth="1"/>
    <col min="14" max="16384" width="9.06640625" style="20"/>
  </cols>
  <sheetData>
    <row r="7" spans="2:18" ht="13.15" thickBot="1"/>
    <row r="8" spans="2:18" ht="21.4" thickTop="1" thickBot="1">
      <c r="B8" s="514" t="s">
        <v>230</v>
      </c>
      <c r="C8" s="515"/>
      <c r="D8" s="515"/>
      <c r="E8" s="515"/>
      <c r="F8" s="515"/>
      <c r="G8" s="515"/>
      <c r="H8" s="515"/>
      <c r="I8" s="515"/>
      <c r="J8" s="516"/>
    </row>
    <row r="9" spans="2:18" ht="13.15" thickTop="1"/>
    <row r="10" spans="2:18" ht="13.15" customHeight="1">
      <c r="B10" s="59" t="s">
        <v>212</v>
      </c>
      <c r="C10" s="58"/>
      <c r="D10" s="58"/>
      <c r="E10" s="58"/>
      <c r="F10" s="58"/>
      <c r="G10" s="58"/>
      <c r="H10" s="58"/>
      <c r="I10" s="58"/>
    </row>
    <row r="11" spans="2:18" ht="15">
      <c r="B11" s="60" t="s">
        <v>213</v>
      </c>
      <c r="C11" s="58"/>
      <c r="D11" s="58"/>
      <c r="E11" s="58"/>
      <c r="F11" s="58"/>
      <c r="G11" s="58"/>
      <c r="H11" s="58"/>
      <c r="I11" s="58"/>
    </row>
    <row r="12" spans="2:18" ht="13.15" customHeight="1">
      <c r="B12" s="61"/>
      <c r="C12" s="58"/>
      <c r="D12" s="58"/>
      <c r="E12" s="58"/>
      <c r="F12" s="58"/>
      <c r="G12" s="58"/>
      <c r="H12" s="58"/>
      <c r="I12" s="58"/>
    </row>
    <row r="13" spans="2:18" ht="13.15" customHeight="1">
      <c r="B13" s="539" t="s">
        <v>108</v>
      </c>
      <c r="C13" s="539"/>
      <c r="D13" s="539"/>
      <c r="E13" s="539"/>
      <c r="F13" s="539"/>
      <c r="G13" s="539"/>
      <c r="H13" s="539"/>
      <c r="I13" s="539"/>
    </row>
    <row r="14" spans="2:18" ht="13.15" customHeight="1">
      <c r="B14" s="540"/>
      <c r="C14" s="540"/>
      <c r="D14" s="540"/>
      <c r="E14" s="540"/>
      <c r="F14" s="540"/>
      <c r="G14" s="58"/>
      <c r="H14" s="58"/>
      <c r="I14" s="58"/>
      <c r="M14" s="80"/>
      <c r="N14" s="80"/>
      <c r="O14" s="80"/>
      <c r="P14" s="80"/>
      <c r="Q14" s="80"/>
      <c r="R14" s="80"/>
    </row>
    <row r="15" spans="2:18" ht="14.25" thickBot="1">
      <c r="C15" s="163" t="s">
        <v>238</v>
      </c>
      <c r="D15" s="164" t="s">
        <v>236</v>
      </c>
      <c r="E15" s="165" t="s">
        <v>240</v>
      </c>
      <c r="H15" s="163" t="s">
        <v>238</v>
      </c>
      <c r="I15" s="164" t="s">
        <v>236</v>
      </c>
      <c r="J15" s="165" t="s">
        <v>240</v>
      </c>
      <c r="M15" s="80"/>
      <c r="N15" s="80"/>
      <c r="O15" s="80"/>
      <c r="P15" s="80"/>
      <c r="Q15" s="80"/>
      <c r="R15" s="80"/>
    </row>
    <row r="16" spans="2:18" ht="13.9" customHeight="1">
      <c r="B16" s="504" t="s">
        <v>211</v>
      </c>
      <c r="C16" s="518"/>
      <c r="D16" s="518"/>
      <c r="E16" s="505"/>
      <c r="G16" s="504" t="s">
        <v>219</v>
      </c>
      <c r="H16" s="518"/>
      <c r="I16" s="518"/>
      <c r="J16" s="505"/>
      <c r="M16" s="538"/>
      <c r="N16" s="538"/>
      <c r="O16" s="538"/>
      <c r="P16" s="538"/>
      <c r="Q16" s="538"/>
      <c r="R16" s="538"/>
    </row>
    <row r="17" spans="2:18" ht="13.5" customHeight="1">
      <c r="B17" s="391" t="s">
        <v>5</v>
      </c>
      <c r="C17" s="392" t="s">
        <v>58</v>
      </c>
      <c r="D17" s="392" t="s">
        <v>59</v>
      </c>
      <c r="E17" s="393" t="s">
        <v>7</v>
      </c>
      <c r="G17" s="391" t="s">
        <v>54</v>
      </c>
      <c r="H17" s="392" t="s">
        <v>58</v>
      </c>
      <c r="I17" s="392" t="s">
        <v>233</v>
      </c>
      <c r="J17" s="393" t="s">
        <v>7</v>
      </c>
      <c r="M17" s="123"/>
      <c r="N17" s="123"/>
      <c r="O17" s="142"/>
      <c r="P17" s="123"/>
      <c r="Q17" s="123"/>
      <c r="R17" s="123"/>
    </row>
    <row r="18" spans="2:18" ht="13.15">
      <c r="B18" s="383" t="s">
        <v>86</v>
      </c>
      <c r="C18" s="170">
        <f>SUM(MATERIALS!$AB$17,MATERIALS!$AB$82,MATERIALS!$AB$97,MATERIALS!$G$97)</f>
        <v>0</v>
      </c>
      <c r="D18" s="171"/>
      <c r="E18" s="390">
        <f>C18+D18</f>
        <v>0</v>
      </c>
      <c r="G18" s="384" t="s">
        <v>31</v>
      </c>
      <c r="H18" s="139">
        <f>SUM(TOOLS!$G$21,TOOLS!$N$21,TOOLS!$U$21,TOOLS!$G$35,TOOLS!$G$49,TOOLS!$AB$21,TOOLS!$G$63,TOOLS!$G$74,TOOLS!N46,TOOLS!$N$34,TOOLS!$G$87,TOOLS!$U$38,TOOLS!$U$55,TOOLS!$AB$33,TOOLS!G$100,TOOLS!$AB$48,TOOLS!$AB$63,TOOLS!$U$74,TOOLS!$AB$75,TOOLS!$G$112,TOOLS!$N$63,TOOLS!$U$90,TOOLS!$AB$92,TOOLS!$AB$107,TOOLS!$AB$118,TOOLS!$AB$132,TOOLS!$N$72,TOOLS!$G$126,TOOLS!$G$138,TOOLS!$AB$143,TOOLS!$G$149,TOOLS!$G$162,TOOLS!$AB$157)</f>
        <v>0</v>
      </c>
      <c r="I18" s="131"/>
      <c r="J18" s="390">
        <f>H18+I18</f>
        <v>0</v>
      </c>
      <c r="M18" s="81"/>
      <c r="N18" s="42"/>
      <c r="O18" s="42"/>
      <c r="P18" s="42"/>
      <c r="Q18" s="42"/>
      <c r="R18" s="42"/>
    </row>
    <row r="19" spans="2:18" ht="13.15">
      <c r="B19" s="383" t="s">
        <v>400</v>
      </c>
      <c r="C19" s="170">
        <f>SUM(MATERIALS!$N$28)</f>
        <v>0</v>
      </c>
      <c r="D19" s="171"/>
      <c r="E19" s="390">
        <f>C19+D19</f>
        <v>0</v>
      </c>
      <c r="G19" s="384" t="s">
        <v>259</v>
      </c>
      <c r="H19" s="139">
        <f>SUM(TOOLS!$U$56,TOOLS!$AB$34,TOOLS!$U$75,TOOLS!$AB$80,TOOLS!$AB$147,TOOLS!$AB$162)</f>
        <v>0</v>
      </c>
      <c r="I19" s="131"/>
      <c r="J19" s="390">
        <f t="shared" ref="J19:J21" si="0">H19+I19</f>
        <v>0</v>
      </c>
      <c r="M19" s="81"/>
      <c r="N19" s="42"/>
      <c r="O19" s="42"/>
      <c r="P19" s="42"/>
      <c r="Q19" s="42"/>
      <c r="R19" s="42"/>
    </row>
    <row r="20" spans="2:18">
      <c r="B20" s="384" t="s">
        <v>8</v>
      </c>
      <c r="C20" s="130">
        <f>SUM(MATERIALS!$G$17,MATERIALS!$U$37,MATERIALS!$AB$49,MATERIALS!$U$75,MATERIALS!$U$87,MATERIALS!$AB$74,MATERIALS!$U$20)</f>
        <v>0</v>
      </c>
      <c r="D20" s="131"/>
      <c r="E20" s="390">
        <f>C20+D20</f>
        <v>0</v>
      </c>
      <c r="G20" s="384" t="s">
        <v>274</v>
      </c>
      <c r="H20" s="139">
        <f>SUM(TOOLS!$AB$35)</f>
        <v>0</v>
      </c>
      <c r="I20" s="131"/>
      <c r="J20" s="390">
        <f t="shared" si="0"/>
        <v>0</v>
      </c>
      <c r="M20" s="81"/>
      <c r="N20" s="42"/>
      <c r="O20" s="42"/>
      <c r="P20" s="42"/>
      <c r="Q20" s="42"/>
      <c r="R20" s="42"/>
    </row>
    <row r="21" spans="2:18">
      <c r="B21" s="384" t="s">
        <v>203</v>
      </c>
      <c r="C21" s="130">
        <f>SUM(MATERIALS!$N$25,MATERIALS!$AB$118,MATERIALS!$G$125)</f>
        <v>0</v>
      </c>
      <c r="D21" s="131"/>
      <c r="E21" s="390">
        <f t="shared" ref="E21:E22" si="1">C21+D21</f>
        <v>0</v>
      </c>
      <c r="G21" s="384" t="s">
        <v>260</v>
      </c>
      <c r="H21" s="139">
        <f>SUM(TOOLS!$U$57,TOOLS!$AB$36,TOOLS!$U$76)</f>
        <v>0</v>
      </c>
      <c r="I21" s="131"/>
      <c r="J21" s="390">
        <f t="shared" si="0"/>
        <v>0</v>
      </c>
      <c r="M21" s="81"/>
      <c r="N21" s="42"/>
      <c r="O21" s="42"/>
      <c r="P21" s="42"/>
      <c r="Q21" s="42"/>
      <c r="R21" s="143"/>
    </row>
    <row r="22" spans="2:18">
      <c r="B22" s="384" t="s">
        <v>9</v>
      </c>
      <c r="C22" s="130">
        <f>SUM(MATERIALS!$G$18,MATERIALS!$G$49,MATERIALS!$G$62,MATERIALS!$N$26,MATERIALS!$G$73,MATERIALS!$U$52,MATERIALS!$AB$38,MATERIALS!$AB$58,MATERIALS!$U$84,MATERIALS!$AB$84,MATERIALS!$AB$108,MATERIALS!$G$107,MATERIALS!$AB$119,MATERIALS!$G$116,MATERIALS!$AB$133)</f>
        <v>0</v>
      </c>
      <c r="D22" s="131"/>
      <c r="E22" s="390">
        <f t="shared" si="1"/>
        <v>0</v>
      </c>
      <c r="G22" s="384" t="s">
        <v>32</v>
      </c>
      <c r="H22" s="139">
        <f>SUM(TOOLS!$G$22,TOOLS!$N$22,TOOLS!$U$22,TOOLS!$G$36,TOOLS!$G$50,TOOLS!$AB$22,TOOLS!$G$64,TOOLS!$G$75,TOOLS!N47,TOOLS!$N$35,TOOLS!$G$88,TOOLS!$U$39,TOOLS!$U$58,TOOLS!$AB$37,TOOLS!G$101,TOOLS!$AB$49,TOOLS!$AB$64,TOOLS!$U$77,TOOLS!$AB$76,TOOLS!$G$113,TOOLS!$N$64,TOOLS!$U$91,TOOLS!$AB$93,TOOLS!$AB$108,TOOLS!$AB$119,TOOLS!$AB$133,TOOLS!$N$73,TOOLS!$G$127,TOOLS!$G$139,TOOLS!$AB$144,TOOLS!$G$150,TOOLS!$G$163,TOOLS!$AB$158)</f>
        <v>0</v>
      </c>
      <c r="I22" s="131"/>
      <c r="J22" s="390">
        <f t="shared" ref="J22:J38" si="2">H22+I22</f>
        <v>0</v>
      </c>
      <c r="L22" s="80"/>
      <c r="M22" s="81"/>
      <c r="N22" s="42"/>
      <c r="O22" s="42"/>
      <c r="P22" s="42"/>
      <c r="Q22" s="42"/>
      <c r="R22" s="143"/>
    </row>
    <row r="23" spans="2:18">
      <c r="B23" s="384" t="s">
        <v>10</v>
      </c>
      <c r="C23" s="130">
        <f>SUM(MATERIALS!$G$19,MATERIALS!$N$27,MATERIALS!$G$74,MATERIALS!$U$53,MATERIALS!$G$46,MATERIALS!$G$61,MATERIALS!$AB$22,MATERIALS!$AB$39,MATERIALS!$G$89,MATERIALS!$U$85)</f>
        <v>0</v>
      </c>
      <c r="D23" s="131"/>
      <c r="E23" s="390">
        <f t="shared" ref="E23:E62" si="3">C23+D23</f>
        <v>0</v>
      </c>
      <c r="G23" s="384" t="s">
        <v>33</v>
      </c>
      <c r="H23" s="139">
        <f>SUM(TOOLS!$G$23,TOOLS!$N$23,TOOLS!$U$23,TOOLS!$G$37,TOOLS!$G$51,TOOLS!$AB$23,TOOLS!$G$65,TOOLS!$G$76,TOOLS!N48,TOOLS!$N$36,TOOLS!$G$89,TOOLS!$U$40,TOOLS!$U$59,TOOLS!$AB$38,TOOLS!G$102,TOOLS!$AB$50,TOOLS!$AB$65,TOOLS!$U$78,TOOLS!$AB$77,TOOLS!$G$114,TOOLS!$N$65,TOOLS!$U$92,TOOLS!$AB$94,TOOLS!$AB$109,TOOLS!$AB$120,TOOLS!$AB$134,TOOLS!$N$74,TOOLS!$G$128,TOOLS!$G$140,TOOLS!$AB$145,TOOLS!$G$151,TOOLS!$G$164,TOOLS!$AB$159)</f>
        <v>0</v>
      </c>
      <c r="I23" s="131"/>
      <c r="J23" s="390">
        <f t="shared" si="2"/>
        <v>0</v>
      </c>
      <c r="L23" s="42"/>
      <c r="M23" s="150"/>
      <c r="N23" s="150"/>
      <c r="O23" s="150"/>
      <c r="P23" s="42"/>
      <c r="Q23" s="42"/>
      <c r="R23" s="42"/>
    </row>
    <row r="24" spans="2:18">
      <c r="B24" s="384" t="s">
        <v>51</v>
      </c>
      <c r="C24" s="130">
        <f>SUM(MATERIALS!$G$25,MATERIALS!$G$35,MATERIALS!$AB$117)</f>
        <v>0</v>
      </c>
      <c r="D24" s="131"/>
      <c r="E24" s="390">
        <f t="shared" si="3"/>
        <v>0</v>
      </c>
      <c r="G24" s="384" t="s">
        <v>34</v>
      </c>
      <c r="H24" s="139">
        <f>SUM(TOOLS!$G$24,TOOLS!$N$24,TOOLS!$U$24,TOOLS!$G$38,TOOLS!$G$52,TOOLS!$AB$24,TOOLS!$G$66,TOOLS!$G$77,TOOLS!N49,TOOLS!$N$37,TOOLS!$G$90,TOOLS!$U$41,TOOLS!$U$60,TOOLS!$AB$39,TOOLS!G$103,TOOLS!$AB$51,TOOLS!$AB$66,TOOLS!$U$79,TOOLS!$AB$78,TOOLS!$G$115,TOOLS!$N$66,TOOLS!$U$93,TOOLS!$AB$95,TOOLS!$AB$110,TOOLS!$AB$121,TOOLS!$AB$135,TOOLS!$N$75,TOOLS!$G$129,TOOLS!$G$141,TOOLS!$AB$146,TOOLS!$G$152,TOOLS!$G$165,TOOLS!$AB$160)</f>
        <v>0</v>
      </c>
      <c r="I24" s="131"/>
      <c r="J24" s="390">
        <f t="shared" si="2"/>
        <v>0</v>
      </c>
      <c r="M24" s="144"/>
      <c r="N24" s="42"/>
      <c r="O24" s="42"/>
      <c r="P24" s="42"/>
      <c r="Q24" s="42"/>
      <c r="R24" s="143"/>
    </row>
    <row r="25" spans="2:18">
      <c r="B25" s="384" t="s">
        <v>13</v>
      </c>
      <c r="C25" s="130">
        <f>SUM(MATERIALS!$G$26,MATERIALS!$G$36,MATERIALS!$G$47,MATERIALS!$U$36,MATERIALS!$AB$24,MATERIALS!$AB$36,MATERIALS!$G$91,MATERIALS!$U$19,MATERIALS!$AB$109,MATERIALS!$G$108,MATERIALS!$G$117)</f>
        <v>0</v>
      </c>
      <c r="D25" s="131"/>
      <c r="E25" s="390">
        <f t="shared" si="3"/>
        <v>0</v>
      </c>
      <c r="G25" s="384" t="s">
        <v>35</v>
      </c>
      <c r="H25" s="139">
        <f>SUM(TOOLS!$G$25,TOOLS!$N$25,TOOLS!$U$26,TOOLS!$G$39,TOOLS!$G$53,TOOLS!$AB$25,TOOLS!$G$67,TOOLS!$G$78,TOOLS!N50,TOOLS!$N$38,TOOLS!$G$91,TOOLS!$U$43,TOOLS!$U$62,TOOLS!$AB$40,TOOLS!G$104,TOOLS!$AB$52,TOOLS!$AB$67,TOOLS!$U$80,TOOLS!$AB$79,TOOLS!$G$116,TOOLS!$N$67,TOOLS!$U$94,TOOLS!$AB$96,TOOLS!$AB$111,TOOLS!$AB$122,TOOLS!$AB$136,TOOLS!$N$76,TOOLS!$G$130,TOOLS!$G$142,TOOLS!$AB$148,TOOLS!$G$153,TOOLS!$G$166,TOOLS!$AB$161)</f>
        <v>0</v>
      </c>
      <c r="I25" s="131"/>
      <c r="J25" s="390">
        <f t="shared" si="2"/>
        <v>0</v>
      </c>
      <c r="M25" s="81"/>
      <c r="N25" s="42"/>
      <c r="O25" s="42"/>
      <c r="P25" s="42"/>
      <c r="Q25" s="42"/>
      <c r="R25" s="143"/>
    </row>
    <row r="26" spans="2:18">
      <c r="B26" s="384" t="s">
        <v>176</v>
      </c>
      <c r="C26" s="130">
        <f>SUM(MATERIALS!$G$48,MATERIALS!$G$72,MATERIALS!$U$51,MATERIALS!$AB$37,MATERIALS!$U$74,MATERIALS!$U$83)</f>
        <v>0</v>
      </c>
      <c r="D26" s="131"/>
      <c r="E26" s="390">
        <f t="shared" si="3"/>
        <v>0</v>
      </c>
      <c r="G26" s="384" t="s">
        <v>88</v>
      </c>
      <c r="H26" s="139">
        <f>SUM(TOOLS!G$100,TOOLS!N$58)</f>
        <v>0</v>
      </c>
      <c r="I26" s="131"/>
      <c r="J26" s="390">
        <f t="shared" si="2"/>
        <v>0</v>
      </c>
      <c r="M26" s="81"/>
      <c r="N26" s="42"/>
      <c r="O26" s="42"/>
      <c r="P26" s="42"/>
      <c r="Q26" s="42"/>
      <c r="R26" s="143"/>
    </row>
    <row r="27" spans="2:18">
      <c r="B27" s="384" t="s">
        <v>196</v>
      </c>
      <c r="C27" s="130">
        <f>SUM(MATERIALS!G72)</f>
        <v>0</v>
      </c>
      <c r="D27" s="131"/>
      <c r="E27" s="390">
        <f>C27+D27</f>
        <v>0</v>
      </c>
      <c r="G27" s="384" t="s">
        <v>439</v>
      </c>
      <c r="H27" s="139">
        <f>SUM(TOOLS!$G$26,TOOLS!$N$26,TOOLS!$U$27,TOOLS!$G$40,TOOLS!$AB$26,TOOLS!$G$68,TOOLS!$G$79,TOOLS!N51,TOOLS!$N$39,TOOLS!$G$92,TOOLS!$U$44,TOOLS!$U$63,TOOLS!$AB$41,TOOLS!G$105,TOOLS!$AB$53,TOOLS!$AB$68,TOOLS!$U$81,TOOLS!$AB$81,TOOLS!$G$117,TOOLS!$U$95,TOOLS!$AB$97,TOOLS!$AB$112,TOOLS!$AB$123,TOOLS!$AB$137,TOOLS!$N$77,TOOLS!$G$131,TOOLS!$G$143,TOOLS!$AB$149,TOOLS!$G$154,TOOLS!$G$167,TOOLS!$AB$163)</f>
        <v>0</v>
      </c>
      <c r="I27" s="131"/>
      <c r="J27" s="390">
        <f t="shared" si="2"/>
        <v>0</v>
      </c>
      <c r="M27" s="81"/>
      <c r="N27" s="42"/>
      <c r="O27" s="42"/>
      <c r="P27" s="42"/>
      <c r="Q27" s="42"/>
      <c r="R27" s="145"/>
    </row>
    <row r="28" spans="2:18">
      <c r="B28" s="384" t="s">
        <v>52</v>
      </c>
      <c r="C28" s="130">
        <f>SUM(MATERIALS!$G$27,MATERIALS!$G$37,MATERIALS!N39,MATERIALS!$G$71,MATERIALS!$U$55)</f>
        <v>0</v>
      </c>
      <c r="D28" s="131"/>
      <c r="E28" s="390">
        <f t="shared" si="3"/>
        <v>0</v>
      </c>
      <c r="G28" s="385" t="s">
        <v>37</v>
      </c>
      <c r="H28" s="139">
        <f>SUM(TOOLS!$G$27,TOOLS!$N$27,TOOLS!$U$28,TOOLS!$G$41,TOOLS!$G$55,TOOLS!$AB$27,TOOLS!$G$69,TOOLS!$G$80,TOOLS!N52,TOOLS!$N$40,TOOLS!$G$93,TOOLS!$U$45,TOOLS!$U$64,TOOLS!$AB$42,TOOLS!G$106,TOOLS!$AB$54,TOOLS!$AB$69,TOOLS!$U$82,TOOLS!$AB$82,TOOLS!$G$118,TOOLS!$U$96,TOOLS!$AB$113,TOOLS!$AB$124,TOOLS!$AB$138,TOOLS!$N$78,TOOLS!$G$132,TOOLS!$G$144,TOOLS!$AB$150,TOOLS!$G$155,TOOLS!$G$168,TOOLS!$AB$164)</f>
        <v>0</v>
      </c>
      <c r="I28" s="131"/>
      <c r="J28" s="390">
        <f t="shared" si="2"/>
        <v>0</v>
      </c>
      <c r="M28" s="81"/>
      <c r="N28" s="42"/>
      <c r="O28" s="42"/>
      <c r="P28" s="42"/>
      <c r="Q28" s="42"/>
      <c r="R28" s="145"/>
    </row>
    <row r="29" spans="2:18">
      <c r="B29" s="385" t="s">
        <v>20</v>
      </c>
      <c r="C29" s="130">
        <f>SUM(MATERIALS!$G$45,MATERIALS!$G$60,MATERIALS!$U$35,MATERIALS!$U$54,MATERIALS!$U$73,MATERIALS!$U$86,MATERIALS!$U$18)</f>
        <v>0</v>
      </c>
      <c r="D29" s="131"/>
      <c r="E29" s="390">
        <f>C29+D29</f>
        <v>0</v>
      </c>
      <c r="G29" s="385" t="s">
        <v>399</v>
      </c>
      <c r="H29" s="139">
        <f>SUM(TOOLS!$AB$28)</f>
        <v>0</v>
      </c>
      <c r="I29" s="131"/>
      <c r="J29" s="390">
        <f t="shared" si="2"/>
        <v>0</v>
      </c>
      <c r="M29" s="39"/>
      <c r="N29" s="42"/>
      <c r="O29" s="42"/>
      <c r="P29" s="42"/>
      <c r="Q29" s="42"/>
      <c r="R29" s="145"/>
    </row>
    <row r="30" spans="2:18">
      <c r="B30" s="385" t="s">
        <v>19</v>
      </c>
      <c r="C30" s="130">
        <f>SUM(MATERIALS!$N$38,MATERIALS!$U$34,MATERIALS!$N$52,MATERIALS!$U$17,MATERIALS!$N$61)</f>
        <v>0</v>
      </c>
      <c r="D30" s="131"/>
      <c r="E30" s="390">
        <f>C30+D30</f>
        <v>0</v>
      </c>
      <c r="G30" s="385" t="s">
        <v>275</v>
      </c>
      <c r="H30" s="139">
        <f>SUM(TOOLS!$AB$43,TOOLS!$U$83,TOOLS!$G$122)</f>
        <v>0</v>
      </c>
      <c r="I30" s="131"/>
      <c r="J30" s="390">
        <f t="shared" si="2"/>
        <v>0</v>
      </c>
      <c r="M30" s="39"/>
      <c r="N30" s="42"/>
      <c r="O30" s="42"/>
      <c r="P30" s="42"/>
      <c r="Q30" s="42"/>
      <c r="R30" s="145"/>
    </row>
    <row r="31" spans="2:18">
      <c r="B31" s="385" t="s">
        <v>268</v>
      </c>
      <c r="C31" s="130">
        <f>SUM(MATERIALS!$AB$25)</f>
        <v>0</v>
      </c>
      <c r="D31" s="131"/>
      <c r="E31" s="390">
        <f>C31+D31</f>
        <v>0</v>
      </c>
      <c r="G31" s="385" t="s">
        <v>53</v>
      </c>
      <c r="H31" s="139">
        <f>SUM(TOOLS!$G$28,TOOLS!$G$81,TOOLS!$AB$44,TOOLS!$U$98)</f>
        <v>0</v>
      </c>
      <c r="I31" s="131"/>
      <c r="J31" s="390">
        <f t="shared" si="2"/>
        <v>0</v>
      </c>
      <c r="M31" s="39"/>
      <c r="N31" s="42"/>
      <c r="O31" s="42"/>
      <c r="P31" s="42"/>
      <c r="Q31" s="42"/>
      <c r="R31" s="145"/>
    </row>
    <row r="32" spans="2:18" ht="13.15">
      <c r="B32" s="385" t="s">
        <v>276</v>
      </c>
      <c r="C32" s="130">
        <f>SUM(MATERIALS!$AB$23,MATERIALS!$AB$59)</f>
        <v>0</v>
      </c>
      <c r="D32" s="131"/>
      <c r="E32" s="390">
        <f>C32+D32</f>
        <v>0</v>
      </c>
      <c r="G32" s="384" t="s">
        <v>27</v>
      </c>
      <c r="H32" s="139">
        <f>SUM(TOOLS!$G$42,TOOLS!$N$28,TOOLS!$G$56,TOOLS!$AB$85,TOOLS!$N$79)</f>
        <v>0</v>
      </c>
      <c r="I32" s="131"/>
      <c r="J32" s="390">
        <f t="shared" si="2"/>
        <v>0</v>
      </c>
      <c r="M32" s="538"/>
      <c r="N32" s="538"/>
      <c r="O32" s="538"/>
      <c r="P32" s="538"/>
      <c r="Q32" s="538"/>
      <c r="R32" s="145"/>
    </row>
    <row r="33" spans="2:18" ht="13.15">
      <c r="B33" s="385" t="s">
        <v>277</v>
      </c>
      <c r="C33" s="130">
        <f>SUM(MATERIALS!$AB$26)</f>
        <v>0</v>
      </c>
      <c r="D33" s="131"/>
      <c r="E33" s="390">
        <f>C33+D33</f>
        <v>0</v>
      </c>
      <c r="G33" s="384" t="s">
        <v>45</v>
      </c>
      <c r="H33" s="139">
        <f>SUM(TOOLS!$U$29,TOOLS!$G$70,TOOLS!$G$94,TOOLS!$U$46,TOOLS!$U$65,TOOLS!$U$97)</f>
        <v>0</v>
      </c>
      <c r="I33" s="131"/>
      <c r="J33" s="390">
        <f t="shared" si="2"/>
        <v>0</v>
      </c>
      <c r="M33" s="166"/>
      <c r="N33" s="166"/>
      <c r="O33" s="166"/>
      <c r="P33" s="166"/>
      <c r="Q33" s="166"/>
      <c r="R33" s="145"/>
    </row>
    <row r="34" spans="2:18">
      <c r="B34" s="384" t="s">
        <v>164</v>
      </c>
      <c r="C34" s="130">
        <f>SUM(MATERIALS!$G$20,MATERIALS!$G$28,MATERIALS!$G$38,MATERIALS!$G$50,MATERIALS!$G$63,MATERIALS!$N$29,MATERIALS!$G$75,MATERIALS!$AB$27,MATERIALS!$AB$40,MATERIALS!$G$92,MATERIALS!$U$89,MATERIALS!$U$42,MATERIALS!$U$25,MATERIALS!$G$118,MATERIALS!$G$126,MATERIALS!$AB$135)</f>
        <v>0</v>
      </c>
      <c r="D34" s="131"/>
      <c r="E34" s="390">
        <f t="shared" si="3"/>
        <v>0</v>
      </c>
      <c r="G34" s="384" t="s">
        <v>39</v>
      </c>
      <c r="H34" s="139">
        <f>SUM(TOOLS!$G$29,TOOLS!$G$43,TOOLS!$U$32,TOOLS!$G$58,TOOLS!$U$49,TOOLS!$U$68,TOOLS!$AB$56,TOOLS!$AB$71,TOOLS!$U$85,TOOLS!$AB$84,TOOLS!$G$121,TOOLS!$U$100,TOOLS!$AB$100,TOOLS!$N$80,TOOLS!$G$133,TOOLS!$AB$153,TOOLS!$G$157)</f>
        <v>0</v>
      </c>
      <c r="I34" s="131"/>
      <c r="J34" s="390">
        <f t="shared" si="2"/>
        <v>0</v>
      </c>
      <c r="M34" s="9"/>
      <c r="N34" s="9"/>
      <c r="O34" s="9"/>
      <c r="P34" s="9"/>
      <c r="Q34" s="9"/>
      <c r="R34" s="145"/>
    </row>
    <row r="35" spans="2:18">
      <c r="B35" s="384" t="s">
        <v>455</v>
      </c>
      <c r="C35" s="130">
        <f>SUM(MATERIALS!$G$29,MATERIALS!$G$39,MATERIALS!$AB$61)</f>
        <v>0</v>
      </c>
      <c r="D35" s="131"/>
      <c r="E35" s="390">
        <f t="shared" si="3"/>
        <v>0</v>
      </c>
      <c r="G35" s="384" t="s">
        <v>40</v>
      </c>
      <c r="H35" s="139">
        <f>SUM(TOOLS!$G$30,TOOLS!$N$29,TOOLS!$U$31,TOOLS!$G$82,TOOLS!$N$41,TOOLS!$G$95,TOOLS!$U$48,TOOLS!$U$67,TOOLS!$AB$57,TOOLS!$U$84,TOOLS!$N$68,TOOLS!$U$101,TOOLS!$AB$101,TOOLS!$AB$126,TOOLS!$AB$152)</f>
        <v>0</v>
      </c>
      <c r="I35" s="131"/>
      <c r="J35" s="390">
        <f t="shared" si="2"/>
        <v>0</v>
      </c>
      <c r="M35" s="9"/>
      <c r="N35" s="9"/>
      <c r="O35" s="9"/>
      <c r="P35" s="9"/>
      <c r="Q35" s="9"/>
      <c r="R35" s="145"/>
    </row>
    <row r="36" spans="2:18">
      <c r="B36" s="384" t="s">
        <v>457</v>
      </c>
      <c r="C36" s="130">
        <f>SUM(MATERIALS!$G$30,MATERIALS!$G$40,MATERIALS!$AB$62)</f>
        <v>0</v>
      </c>
      <c r="D36" s="131"/>
      <c r="E36" s="390">
        <f t="shared" si="3"/>
        <v>0</v>
      </c>
      <c r="G36" s="385" t="s">
        <v>46</v>
      </c>
      <c r="H36" s="139">
        <f>SUM(TOOLS!$U$30,TOOLS!$U$47,TOOLS!$U$66,TOOLS!$U$102)</f>
        <v>0</v>
      </c>
      <c r="I36" s="131"/>
      <c r="J36" s="390">
        <f t="shared" si="2"/>
        <v>0</v>
      </c>
      <c r="M36" s="9"/>
      <c r="N36" s="9"/>
      <c r="O36" s="9"/>
      <c r="P36" s="9"/>
      <c r="Q36" s="9"/>
      <c r="R36" s="145"/>
    </row>
    <row r="37" spans="2:18">
      <c r="B37" s="384" t="s">
        <v>458</v>
      </c>
      <c r="C37" s="130">
        <f>SUM(MATERIALS!$G$31,MATERIALS!$G$41,MATERIALS!$AB$63)</f>
        <v>0</v>
      </c>
      <c r="D37" s="131"/>
      <c r="E37" s="390">
        <f t="shared" si="3"/>
        <v>0</v>
      </c>
      <c r="G37" s="385" t="s">
        <v>57</v>
      </c>
      <c r="H37" s="139">
        <f>SUM(TOOLS!$G$31,TOOLS!$G$45,TOOLS!$N$30,TOOLS!$U$34,TOOLS!$G$59,TOOLS!$AB$29,TOOLS!$G$83,TOOLS!$N$42,TOOLS!$G$96,TOOLS!$U$51,TOOLS!$U$70,TOOLS!G$107,TOOLS!$AB$55,TOOLS!$AB$70,TOOLS!$U$86,TOOLS!$AB$83,TOOLS!$G$119,TOOLS!$AB$99,TOOLS!$AB$114,TOOLS!$AB$125,TOOLS!$AB$139,TOOLS!$N$81,TOOLS!$G$145,TOOLS!$AB$151,TOOLS!$G$156,TOOLS!$G$169,TOOLS!$AB$165)</f>
        <v>0</v>
      </c>
      <c r="I37" s="131"/>
      <c r="J37" s="390">
        <f t="shared" si="2"/>
        <v>0</v>
      </c>
      <c r="M37" s="9"/>
      <c r="N37" s="152"/>
      <c r="O37" s="9"/>
      <c r="P37" s="9"/>
      <c r="Q37" s="9"/>
      <c r="R37" s="145"/>
    </row>
    <row r="38" spans="2:18">
      <c r="B38" s="384" t="s">
        <v>208</v>
      </c>
      <c r="C38" s="130">
        <f>SUM(MATERIALS!$N$30,MATERIALS!$U$90)</f>
        <v>0</v>
      </c>
      <c r="D38" s="131"/>
      <c r="E38" s="390">
        <f t="shared" si="3"/>
        <v>0</v>
      </c>
      <c r="G38" s="385" t="s">
        <v>49</v>
      </c>
      <c r="H38" s="139">
        <f>SUM(TOOLS!$U$25,TOOLS!$U$42,TOOLS!$U$61,TOOLS!$AB$58)</f>
        <v>0</v>
      </c>
      <c r="I38" s="131"/>
      <c r="J38" s="390">
        <f t="shared" si="2"/>
        <v>0</v>
      </c>
      <c r="M38" s="9"/>
      <c r="N38" s="42"/>
      <c r="O38" s="9"/>
      <c r="P38" s="42"/>
      <c r="Q38" s="9"/>
      <c r="R38" s="145"/>
    </row>
    <row r="39" spans="2:18">
      <c r="B39" s="384" t="s">
        <v>443</v>
      </c>
      <c r="C39" s="130">
        <f>SUM(MATERIALS!$G$21,MATERIALS!$N$18,MATERIALS!$G$64,MATERIALS!$U$58,MATERIALS!$U$78,MATERIALS!$N$53)</f>
        <v>0</v>
      </c>
      <c r="D39" s="131"/>
      <c r="E39" s="390">
        <f t="shared" si="3"/>
        <v>0</v>
      </c>
      <c r="G39" s="398" t="s">
        <v>350</v>
      </c>
      <c r="H39" s="141">
        <f>SUM(TOOLS!$N$56)</f>
        <v>0</v>
      </c>
      <c r="I39" s="138"/>
      <c r="J39" s="399">
        <f t="shared" ref="J39" si="4">H39+I39</f>
        <v>0</v>
      </c>
      <c r="M39" s="42"/>
      <c r="N39" s="42"/>
      <c r="O39" s="9"/>
      <c r="P39" s="42"/>
      <c r="Q39" s="9"/>
      <c r="R39" s="145"/>
    </row>
    <row r="40" spans="2:18">
      <c r="B40" s="385" t="s">
        <v>181</v>
      </c>
      <c r="C40" s="130">
        <f>SUM(MATERIALS!$G$53,MATERIALS!$U$63,MATERIALS!$U$92)</f>
        <v>0</v>
      </c>
      <c r="D40" s="131"/>
      <c r="E40" s="390">
        <f t="shared" si="3"/>
        <v>0</v>
      </c>
      <c r="G40" s="398" t="s">
        <v>307</v>
      </c>
      <c r="H40" s="136">
        <f>SUM(TOOLS!$AB$102,TOOLS!$AB$127,TOOLS!$G$158)</f>
        <v>0</v>
      </c>
      <c r="I40" s="138"/>
      <c r="J40" s="399">
        <f t="shared" ref="J40" si="5">H40+I40</f>
        <v>0</v>
      </c>
      <c r="M40" s="42"/>
      <c r="N40" s="42"/>
      <c r="O40" s="9"/>
      <c r="P40" s="42"/>
      <c r="Q40" s="9"/>
      <c r="R40" s="143"/>
    </row>
    <row r="41" spans="2:18">
      <c r="B41" s="385" t="s">
        <v>449</v>
      </c>
      <c r="C41" s="130">
        <f>SUM(MATERIALS!$U$64,MATERIALS!$U$91)</f>
        <v>0</v>
      </c>
      <c r="D41" s="131"/>
      <c r="E41" s="390">
        <f t="shared" si="3"/>
        <v>0</v>
      </c>
      <c r="G41" s="398" t="s">
        <v>337</v>
      </c>
      <c r="H41" s="136">
        <f>SUM(,TOOLS!$AB$87)</f>
        <v>0</v>
      </c>
      <c r="I41" s="138"/>
      <c r="J41" s="399">
        <f t="shared" ref="J41" si="6">H41+I41</f>
        <v>0</v>
      </c>
      <c r="M41" s="42"/>
      <c r="N41" s="42"/>
      <c r="O41" s="9"/>
      <c r="P41" s="42"/>
      <c r="Q41" s="9"/>
      <c r="R41" s="143"/>
    </row>
    <row r="42" spans="2:18">
      <c r="B42" s="385" t="s">
        <v>161</v>
      </c>
      <c r="C42" s="130">
        <f>SUM(MATERIALS!$G$52,MATERIALS!$U$39,MATERIALS!$U$62,MATERIALS!$U$22)</f>
        <v>0</v>
      </c>
      <c r="D42" s="131"/>
      <c r="E42" s="390">
        <f t="shared" si="3"/>
        <v>0</v>
      </c>
      <c r="G42" s="398" t="s">
        <v>338</v>
      </c>
      <c r="H42" s="136">
        <f>SUM(,TOOLS!$AB$88)</f>
        <v>0</v>
      </c>
      <c r="I42" s="138"/>
      <c r="J42" s="399">
        <f t="shared" ref="J42" si="7">H42+I42</f>
        <v>0</v>
      </c>
      <c r="M42" s="42"/>
      <c r="N42" s="42"/>
      <c r="O42" s="9"/>
      <c r="P42" s="42"/>
      <c r="Q42" s="9"/>
      <c r="R42" s="146"/>
    </row>
    <row r="43" spans="2:18">
      <c r="B43" s="385" t="s">
        <v>453</v>
      </c>
      <c r="C43" s="130">
        <f>SUM(MATERIALS!$G$76)</f>
        <v>0</v>
      </c>
      <c r="D43" s="131"/>
      <c r="E43" s="390">
        <f t="shared" si="3"/>
        <v>0</v>
      </c>
      <c r="G43" s="398" t="s">
        <v>351</v>
      </c>
      <c r="H43" s="136">
        <f>SUM(TOOLS!$N$57)</f>
        <v>0</v>
      </c>
      <c r="I43" s="138"/>
      <c r="J43" s="399">
        <f t="shared" ref="J43:J44" si="8">H43+I43</f>
        <v>0</v>
      </c>
      <c r="M43" s="9"/>
      <c r="N43" s="42"/>
      <c r="O43" s="9"/>
      <c r="P43" s="42"/>
      <c r="Q43" s="9"/>
      <c r="R43" s="143"/>
    </row>
    <row r="44" spans="2:18">
      <c r="B44" s="385" t="s">
        <v>160</v>
      </c>
      <c r="C44" s="130">
        <f>SUM(MATERIALS!$G$77,MATERIALS!$U$40,MATERIALS!$U$65,MATERIALS!$U$93,MATERIALS!$U$23,MATERIALS!$N$68)</f>
        <v>0</v>
      </c>
      <c r="D44" s="131"/>
      <c r="E44" s="390">
        <f t="shared" si="3"/>
        <v>0</v>
      </c>
      <c r="G44" s="398" t="s">
        <v>352</v>
      </c>
      <c r="H44" s="136">
        <f>SUM(TOOLS!$N$59)</f>
        <v>0</v>
      </c>
      <c r="I44" s="138"/>
      <c r="J44" s="399">
        <f t="shared" si="8"/>
        <v>0</v>
      </c>
      <c r="M44" s="9"/>
      <c r="N44" s="42"/>
      <c r="O44" s="9"/>
      <c r="P44" s="42"/>
      <c r="Q44" s="9"/>
      <c r="R44" s="143"/>
    </row>
    <row r="45" spans="2:18">
      <c r="B45" s="385" t="s">
        <v>159</v>
      </c>
      <c r="C45" s="130">
        <f>SUM(MATERIALS!$G$78,MATERIALS!$U$41,MATERIALS!$U$66,MATERIALS!$U$94,MATERIALS!$U$24,MATERIALS!$N$66)</f>
        <v>0</v>
      </c>
      <c r="D45" s="131"/>
      <c r="E45" s="390">
        <f t="shared" si="3"/>
        <v>0</v>
      </c>
      <c r="G45" s="398" t="s">
        <v>402</v>
      </c>
      <c r="H45" s="136">
        <f>SUM(TOOLS!$U$103,TOOLS!$AB$86,TOOLS!$G$44,TOOLS!$G$58,TOOLS!$U$33,TOOLS!$U$50,TOOLS!$U$69,TOOLS!$N$82)</f>
        <v>0</v>
      </c>
      <c r="I45" s="138"/>
      <c r="J45" s="399">
        <f t="shared" ref="J45" si="9">H45+I45</f>
        <v>0</v>
      </c>
      <c r="M45" s="42"/>
      <c r="N45" s="42"/>
      <c r="O45" s="9"/>
      <c r="P45" s="42"/>
      <c r="Q45" s="9"/>
      <c r="R45" s="143"/>
    </row>
    <row r="46" spans="2:18">
      <c r="B46" s="385" t="s">
        <v>271</v>
      </c>
      <c r="C46" s="130">
        <f>SUM(MATERIALS!$AB$28)</f>
        <v>0</v>
      </c>
      <c r="D46" s="131"/>
      <c r="E46" s="390">
        <f t="shared" si="3"/>
        <v>0</v>
      </c>
      <c r="G46" s="398" t="s">
        <v>416</v>
      </c>
      <c r="H46" s="136">
        <f>SUM(TOOLS!$AB$103,TOOLS!$G$171,TOOLS!$AB$166)</f>
        <v>0</v>
      </c>
      <c r="I46" s="138"/>
      <c r="J46" s="399">
        <f t="shared" ref="J46" si="10">H46+I46</f>
        <v>0</v>
      </c>
      <c r="M46" s="42"/>
      <c r="N46" s="42"/>
      <c r="O46" s="9"/>
      <c r="P46" s="42"/>
      <c r="Q46" s="9"/>
      <c r="R46" s="143"/>
    </row>
    <row r="47" spans="2:18">
      <c r="B47" s="385" t="s">
        <v>198</v>
      </c>
      <c r="C47" s="130">
        <f>SUM(MATERIALS!N40,MATERIALS!$U$57,MATERIALS!$U$77,MATERIALS!$G$93,MATERIALS!$AB$128)</f>
        <v>0</v>
      </c>
      <c r="D47" s="131"/>
      <c r="E47" s="390">
        <f t="shared" si="3"/>
        <v>0</v>
      </c>
      <c r="G47" s="400" t="s">
        <v>476</v>
      </c>
      <c r="H47" s="401">
        <f>SUM(TOOLS!$AB$128)</f>
        <v>0</v>
      </c>
      <c r="I47" s="402"/>
      <c r="J47" s="403">
        <f t="shared" ref="J47" si="11">H47+I47</f>
        <v>0</v>
      </c>
      <c r="M47" s="42"/>
      <c r="N47" s="42"/>
      <c r="O47" s="9"/>
      <c r="P47" s="42"/>
      <c r="Q47" s="9"/>
      <c r="R47" s="143"/>
    </row>
    <row r="48" spans="2:18">
      <c r="B48" s="385" t="s">
        <v>251</v>
      </c>
      <c r="C48" s="130">
        <f>SUM(MATERIALS!$U$60)</f>
        <v>0</v>
      </c>
      <c r="D48" s="131"/>
      <c r="E48" s="390">
        <f t="shared" si="3"/>
        <v>0</v>
      </c>
      <c r="G48" s="400" t="s">
        <v>627</v>
      </c>
      <c r="H48" s="401">
        <f>SUM(TOOLS!$G$170,TOOLS!$AB$167)</f>
        <v>0</v>
      </c>
      <c r="I48" s="402"/>
      <c r="J48" s="403">
        <f t="shared" ref="J48" si="12">H48+I48</f>
        <v>0</v>
      </c>
      <c r="M48" s="42"/>
      <c r="N48" s="42"/>
      <c r="O48" s="9"/>
      <c r="P48" s="42"/>
      <c r="Q48" s="9"/>
      <c r="R48" s="42"/>
    </row>
    <row r="49" spans="2:18">
      <c r="B49" s="385" t="s">
        <v>166</v>
      </c>
      <c r="C49" s="130">
        <f>SUM(MATERIALS!$AB$18)</f>
        <v>0</v>
      </c>
      <c r="D49" s="131"/>
      <c r="E49" s="390">
        <f t="shared" si="3"/>
        <v>0</v>
      </c>
      <c r="M49" s="42"/>
      <c r="N49" s="42"/>
      <c r="O49" s="9"/>
      <c r="P49" s="42"/>
      <c r="Q49" s="9"/>
      <c r="R49" s="42"/>
    </row>
    <row r="50" spans="2:18">
      <c r="B50" s="385" t="s">
        <v>25</v>
      </c>
      <c r="C50" s="130">
        <f>SUM(MATERIALS!$U$43,MATERIALS!$U$61,MATERIALS!$U$26)</f>
        <v>0</v>
      </c>
      <c r="D50" s="131"/>
      <c r="E50" s="390">
        <f t="shared" si="3"/>
        <v>0</v>
      </c>
      <c r="M50" s="9"/>
      <c r="N50" s="42"/>
      <c r="O50" s="9"/>
      <c r="P50" s="42"/>
      <c r="Q50" s="9"/>
      <c r="R50" s="42"/>
    </row>
    <row r="51" spans="2:18">
      <c r="B51" s="385" t="s">
        <v>26</v>
      </c>
      <c r="C51" s="130">
        <f>SUM(MATERIALS!$U$44,MATERIALS!$U$27)</f>
        <v>0</v>
      </c>
      <c r="D51" s="131"/>
      <c r="E51" s="390">
        <f t="shared" si="3"/>
        <v>0</v>
      </c>
      <c r="F51" s="44"/>
      <c r="K51" s="44"/>
      <c r="L51" s="44"/>
      <c r="M51" s="42"/>
      <c r="N51" s="42"/>
      <c r="O51" s="9"/>
      <c r="P51" s="42"/>
      <c r="Q51" s="9"/>
      <c r="R51" s="42"/>
    </row>
    <row r="52" spans="2:18" ht="13.15">
      <c r="B52" s="385" t="s">
        <v>247</v>
      </c>
      <c r="C52" s="130">
        <f>SUM(MATERIALS!$G$51,MATERIALS!$U$45,MATERIALS!$U$59,MATERIALS!$U$28)</f>
        <v>0</v>
      </c>
      <c r="D52" s="131"/>
      <c r="E52" s="390">
        <f t="shared" si="3"/>
        <v>0</v>
      </c>
      <c r="F52" s="44"/>
      <c r="K52" s="137"/>
      <c r="L52" s="44"/>
      <c r="M52" s="81"/>
      <c r="N52" s="42"/>
      <c r="O52" s="42"/>
      <c r="P52" s="42"/>
      <c r="Q52" s="42"/>
      <c r="R52" s="42"/>
    </row>
    <row r="53" spans="2:18" ht="13.15">
      <c r="B53" s="385" t="s">
        <v>206</v>
      </c>
      <c r="C53" s="130">
        <f>SUM(MATERIALS!$AB$30,MATERIALS!$N$32)</f>
        <v>0</v>
      </c>
      <c r="D53" s="131"/>
      <c r="E53" s="390">
        <f t="shared" si="3"/>
        <v>0</v>
      </c>
      <c r="F53" s="44"/>
      <c r="K53" s="134"/>
      <c r="L53" s="44"/>
      <c r="M53" s="81"/>
      <c r="N53" s="42"/>
      <c r="O53" s="42"/>
      <c r="P53" s="42"/>
      <c r="Q53" s="42"/>
      <c r="R53" s="42"/>
    </row>
    <row r="54" spans="2:18">
      <c r="B54" s="385" t="s">
        <v>205</v>
      </c>
      <c r="C54" s="130">
        <f>SUM(MATERIALS!$N$31,MATERIALS!$AB$29)</f>
        <v>0</v>
      </c>
      <c r="D54" s="131"/>
      <c r="E54" s="390">
        <f t="shared" si="3"/>
        <v>0</v>
      </c>
      <c r="F54" s="44"/>
      <c r="K54" s="135"/>
      <c r="L54" s="44"/>
      <c r="M54" s="144"/>
      <c r="N54" s="42"/>
      <c r="O54" s="42"/>
      <c r="P54" s="42"/>
      <c r="Q54" s="42"/>
      <c r="R54" s="42"/>
    </row>
    <row r="55" spans="2:18">
      <c r="B55" s="385" t="s">
        <v>180</v>
      </c>
      <c r="C55" s="130">
        <f>SUM(MATERIALS!$G$56,MATERIALS!$N$55)</f>
        <v>0</v>
      </c>
      <c r="D55" s="131"/>
      <c r="E55" s="390">
        <f t="shared" si="3"/>
        <v>0</v>
      </c>
      <c r="F55" s="44"/>
      <c r="K55" s="135"/>
      <c r="L55" s="44"/>
      <c r="M55" s="80"/>
      <c r="N55" s="80"/>
      <c r="O55" s="80"/>
      <c r="P55" s="80"/>
      <c r="Q55" s="80"/>
      <c r="R55" s="80"/>
    </row>
    <row r="56" spans="2:18">
      <c r="B56" s="385" t="s">
        <v>21</v>
      </c>
      <c r="C56" s="130">
        <f>SUM(MATERIALS!$N$33,MATERIALS!$U$38,MATERIALS!$AB$32,MATERIALS!$AB$41,MATERIALS!$U$79,MATERIALS!$U$30)</f>
        <v>0</v>
      </c>
      <c r="D56" s="131"/>
      <c r="E56" s="390">
        <f t="shared" si="3"/>
        <v>0</v>
      </c>
      <c r="F56" s="44"/>
      <c r="K56" s="135"/>
      <c r="L56" s="44"/>
      <c r="M56" s="80"/>
      <c r="N56" s="80"/>
      <c r="O56" s="80"/>
      <c r="P56" s="80"/>
      <c r="Q56" s="80"/>
      <c r="R56" s="80"/>
    </row>
    <row r="57" spans="2:18">
      <c r="B57" s="384" t="s">
        <v>50</v>
      </c>
      <c r="C57" s="130">
        <f>SUM(MATERIALS!$N$19,MATERIALS!$G$65,MATERIALS!$N$41,MATERIALS!$U$67,MATERIALS!$N$56,MATERIALS!$U$95)</f>
        <v>0</v>
      </c>
      <c r="D57" s="131"/>
      <c r="E57" s="390">
        <f t="shared" si="3"/>
        <v>0</v>
      </c>
      <c r="F57" s="44"/>
      <c r="K57" s="135"/>
      <c r="L57" s="44"/>
      <c r="M57" s="80"/>
      <c r="N57" s="80"/>
      <c r="O57" s="80"/>
      <c r="P57" s="80"/>
      <c r="Q57" s="80"/>
      <c r="R57" s="80"/>
    </row>
    <row r="58" spans="2:18">
      <c r="B58" s="384" t="s">
        <v>441</v>
      </c>
      <c r="C58" s="130">
        <f>SUM(MATERIALS!$N$20,MATERIALS!$G$66,MATERIALS!$N$42,MATERIALS!$U$68,MATERIALS!$U$96)</f>
        <v>0</v>
      </c>
      <c r="D58" s="131"/>
      <c r="E58" s="390">
        <f t="shared" si="3"/>
        <v>0</v>
      </c>
      <c r="F58" s="44"/>
      <c r="K58" s="135"/>
      <c r="L58" s="44"/>
    </row>
    <row r="59" spans="2:18">
      <c r="B59" s="384" t="s">
        <v>64</v>
      </c>
      <c r="C59" s="130">
        <f>SUM(MATERIALS!$N$21,MATERIALS!$G$67,MATERIALS!$N$43,MATERIALS!$U$69,MATERIALS!$N$57,MATERIALS!$U$97)</f>
        <v>0</v>
      </c>
      <c r="D59" s="131"/>
      <c r="E59" s="390">
        <f t="shared" si="3"/>
        <v>0</v>
      </c>
      <c r="F59" s="44"/>
      <c r="K59" s="135"/>
      <c r="L59" s="44"/>
    </row>
    <row r="60" spans="2:18">
      <c r="B60" s="384" t="s">
        <v>347</v>
      </c>
      <c r="C60" s="136">
        <f>SUM(MATERIALS!N47)</f>
        <v>0</v>
      </c>
      <c r="D60" s="51"/>
      <c r="E60" s="390">
        <f>C60+D60</f>
        <v>0</v>
      </c>
      <c r="F60" s="44"/>
      <c r="K60" s="135"/>
      <c r="L60" s="44"/>
    </row>
    <row r="61" spans="2:18">
      <c r="B61" s="385" t="s">
        <v>111</v>
      </c>
      <c r="C61" s="136">
        <f>SUM(0)</f>
        <v>0</v>
      </c>
      <c r="D61" s="51"/>
      <c r="E61" s="390">
        <f t="shared" si="3"/>
        <v>0</v>
      </c>
      <c r="F61" s="44"/>
      <c r="K61" s="135"/>
      <c r="L61" s="44"/>
    </row>
    <row r="62" spans="2:18">
      <c r="B62" s="385" t="s">
        <v>272</v>
      </c>
      <c r="C62" s="140">
        <f>SUM(MATERIALS!$AB$31,TOOLS!G$108,MATERIALS!$AB$51,MATERIALS!$AB$77,MATERIALS!$AB$87,MATERIALS!$AB$101,MATERIALS!$AB$111,MATERIALS!$G$103,MATERIALS!$G$111,MATERIALS!$AB$129,MATERIALS!$G$120,MATERIALS!$AB$137)</f>
        <v>0</v>
      </c>
      <c r="D62" s="51"/>
      <c r="E62" s="390">
        <f t="shared" si="3"/>
        <v>0</v>
      </c>
      <c r="F62" s="44"/>
      <c r="K62" s="135"/>
      <c r="L62" s="44"/>
    </row>
    <row r="63" spans="2:18">
      <c r="B63" s="386" t="s">
        <v>245</v>
      </c>
      <c r="C63" s="136">
        <f>SUM(MATERIALS!$U$47,MATERIALS!$U$56,MATERIALS!$U$88,MATERIALS!$U$21)</f>
        <v>0</v>
      </c>
      <c r="D63" s="51"/>
      <c r="E63" s="390">
        <f t="shared" ref="E63" si="13">C63+D63</f>
        <v>0</v>
      </c>
      <c r="F63" s="44"/>
      <c r="K63" s="135"/>
      <c r="L63" s="44"/>
    </row>
    <row r="64" spans="2:18">
      <c r="B64" s="386" t="s">
        <v>246</v>
      </c>
      <c r="C64" s="136">
        <f>SUM(MATERIALS!$U$46)</f>
        <v>0</v>
      </c>
      <c r="D64" s="51"/>
      <c r="E64" s="390">
        <f t="shared" ref="E64" si="14">C64+D64</f>
        <v>0</v>
      </c>
      <c r="F64" s="44"/>
      <c r="K64" s="135"/>
      <c r="L64" s="44"/>
    </row>
    <row r="65" spans="2:12">
      <c r="B65" s="384" t="s">
        <v>293</v>
      </c>
      <c r="C65" s="140">
        <f>SUM(MATERIALS!$G$84,MATERIALS!$AB$54,MATERIALS!$AB$72,MATERIALS!$G$101)</f>
        <v>0</v>
      </c>
      <c r="D65" s="51"/>
      <c r="E65" s="390">
        <f t="shared" ref="E65:E66" si="15">C65+D65</f>
        <v>0</v>
      </c>
      <c r="F65" s="44"/>
      <c r="K65" s="135"/>
      <c r="L65" s="44"/>
    </row>
    <row r="66" spans="2:12">
      <c r="B66" s="387" t="s">
        <v>294</v>
      </c>
      <c r="C66" s="140">
        <f>SUM(MATERIALS!$G$85,MATERIALS!$AB$53,MATERIALS!$AB$71,MATERIALS!$N$67,MATERIALS!$G$100)</f>
        <v>0</v>
      </c>
      <c r="D66" s="51"/>
      <c r="E66" s="390">
        <f t="shared" si="15"/>
        <v>0</v>
      </c>
      <c r="F66" s="44"/>
      <c r="K66" s="135"/>
      <c r="L66" s="44"/>
    </row>
    <row r="67" spans="2:12">
      <c r="B67" s="387" t="s">
        <v>304</v>
      </c>
      <c r="C67" s="140">
        <f>SUM(MATERIALS!$AB$42)</f>
        <v>0</v>
      </c>
      <c r="D67" s="51"/>
      <c r="E67" s="390">
        <f t="shared" ref="E67" si="16">C67+D67</f>
        <v>0</v>
      </c>
      <c r="F67" s="44"/>
      <c r="K67" s="135"/>
      <c r="L67" s="44"/>
    </row>
    <row r="68" spans="2:12">
      <c r="B68" s="387" t="s">
        <v>308</v>
      </c>
      <c r="C68" s="140">
        <f>SUM(MATERIALS!$AB$98)</f>
        <v>0</v>
      </c>
      <c r="D68" s="51"/>
      <c r="E68" s="390">
        <f t="shared" ref="E68:E69" si="17">C68+D68</f>
        <v>0</v>
      </c>
      <c r="F68" s="44"/>
      <c r="K68" s="135"/>
      <c r="L68" s="44"/>
    </row>
    <row r="69" spans="2:12">
      <c r="B69" s="387" t="s">
        <v>309</v>
      </c>
      <c r="C69" s="140">
        <f>SUM(MATERIALS!$AB$50,MATERIALS!$U$76,MATERIALS!$AB$134)</f>
        <v>0</v>
      </c>
      <c r="D69" s="51"/>
      <c r="E69" s="390">
        <f t="shared" si="17"/>
        <v>0</v>
      </c>
      <c r="F69" s="44"/>
      <c r="K69" s="135"/>
      <c r="L69" s="44"/>
    </row>
    <row r="70" spans="2:12">
      <c r="B70" s="387" t="s">
        <v>310</v>
      </c>
      <c r="C70" s="140">
        <f>SUM(MATERIALS!$AB$75,MATERIALS!$AB$99,MATERIALS!$AB$136)</f>
        <v>0</v>
      </c>
      <c r="D70" s="51"/>
      <c r="E70" s="390">
        <f t="shared" ref="E70" si="18">C70+D70</f>
        <v>0</v>
      </c>
      <c r="F70" s="44"/>
      <c r="K70" s="135"/>
      <c r="L70" s="44"/>
    </row>
    <row r="71" spans="2:12">
      <c r="B71" s="387" t="s">
        <v>313</v>
      </c>
      <c r="C71" s="140">
        <f>SUM(MATERIALS!$AB$46)</f>
        <v>0</v>
      </c>
      <c r="D71" s="51"/>
      <c r="E71" s="390">
        <f t="shared" ref="E71" si="19">C71+D71</f>
        <v>0</v>
      </c>
      <c r="F71" s="44"/>
      <c r="K71" s="135"/>
      <c r="L71" s="44"/>
    </row>
    <row r="72" spans="2:12">
      <c r="B72" s="387" t="s">
        <v>291</v>
      </c>
      <c r="C72" s="140">
        <f>SUM(MATERIALS!$AB$47,MATERIALS!$G$82,MATERIALS!$AB$96,MATERIALS!$N$63,MATERIALS!$G$99)</f>
        <v>0</v>
      </c>
      <c r="D72" s="51"/>
      <c r="E72" s="390">
        <f t="shared" ref="E72" si="20">C72+D72</f>
        <v>0</v>
      </c>
      <c r="F72" s="44"/>
      <c r="K72" s="135"/>
      <c r="L72" s="44"/>
    </row>
    <row r="73" spans="2:12">
      <c r="B73" s="387" t="s">
        <v>292</v>
      </c>
      <c r="C73" s="140">
        <f>SUM(MATERIALS!$AB$48,MATERIALS!$G$83,MATERIALS!$AB$95,MATERIALS!$G$98)</f>
        <v>0</v>
      </c>
      <c r="D73" s="51"/>
      <c r="E73" s="390">
        <f t="shared" ref="E73" si="21">C73+D73</f>
        <v>0</v>
      </c>
      <c r="F73" s="44"/>
      <c r="K73" s="135"/>
      <c r="L73" s="44"/>
    </row>
    <row r="74" spans="2:12">
      <c r="B74" s="387" t="s">
        <v>312</v>
      </c>
      <c r="C74" s="140">
        <f>SUM(MATERIALS!$AB$52,MATERIALS!$AB$78,MATERIALS!$AB$113,MATERIALS!$G$102,MATERIALS!$G$121,MATERIALS!$G$129,MATERIALS!$AB$138)</f>
        <v>0</v>
      </c>
      <c r="D74" s="51"/>
      <c r="E74" s="390">
        <f t="shared" ref="E74" si="22">C74+D74</f>
        <v>0</v>
      </c>
      <c r="F74" s="44"/>
      <c r="K74" s="135"/>
      <c r="L74" s="44"/>
    </row>
    <row r="75" spans="2:12">
      <c r="B75" s="387" t="s">
        <v>330</v>
      </c>
      <c r="C75" s="140">
        <f>SUM(MATERIALS!$AB$60)</f>
        <v>0</v>
      </c>
      <c r="D75" s="51"/>
      <c r="E75" s="390">
        <f t="shared" ref="E75" si="23">C75+D75</f>
        <v>0</v>
      </c>
      <c r="F75" s="44"/>
      <c r="K75" s="44"/>
      <c r="L75" s="44"/>
    </row>
    <row r="76" spans="2:12">
      <c r="B76" s="387" t="s">
        <v>335</v>
      </c>
      <c r="C76" s="140">
        <f>SUM(MATERIALS!$AB$65)</f>
        <v>0</v>
      </c>
      <c r="D76" s="51"/>
      <c r="E76" s="390">
        <f t="shared" ref="E76" si="24">C76+D76</f>
        <v>0</v>
      </c>
      <c r="F76" s="44"/>
      <c r="K76" s="44"/>
      <c r="L76" s="44"/>
    </row>
    <row r="77" spans="2:12">
      <c r="B77" s="387" t="s">
        <v>334</v>
      </c>
      <c r="C77" s="140">
        <f>SUM(MATERIALS!$AB$64)</f>
        <v>0</v>
      </c>
      <c r="D77" s="51"/>
      <c r="E77" s="390">
        <f t="shared" ref="E77" si="25">C77+D77</f>
        <v>0</v>
      </c>
    </row>
    <row r="78" spans="2:12">
      <c r="B78" s="387" t="s">
        <v>344</v>
      </c>
      <c r="C78" s="140">
        <f>SUM(MATERIALS!$G$90,MATERIALS!$AB$94)</f>
        <v>0</v>
      </c>
      <c r="D78" s="51"/>
      <c r="E78" s="390">
        <f t="shared" ref="E78" si="26">C78+D78</f>
        <v>0</v>
      </c>
    </row>
    <row r="79" spans="2:12">
      <c r="B79" s="387" t="s">
        <v>353</v>
      </c>
      <c r="C79" s="140">
        <f>SUM(MATERIALS!$N$48)</f>
        <v>0</v>
      </c>
      <c r="D79" s="51"/>
      <c r="E79" s="390">
        <f t="shared" ref="E79" si="27">C79+D79</f>
        <v>0</v>
      </c>
    </row>
    <row r="80" spans="2:12">
      <c r="B80" s="387" t="s">
        <v>366</v>
      </c>
      <c r="C80" s="140">
        <f>SUM(MATERIALS!$N$54)</f>
        <v>0</v>
      </c>
      <c r="D80" s="51"/>
      <c r="E80" s="390">
        <f t="shared" ref="E80" si="28">C80+D80</f>
        <v>0</v>
      </c>
    </row>
    <row r="81" spans="2:5">
      <c r="B81" s="387" t="s">
        <v>401</v>
      </c>
      <c r="C81" s="140">
        <f>SUM(MATERIALS!$AB$73,MATERIALS!$AB$103)</f>
        <v>0</v>
      </c>
      <c r="D81" s="51"/>
      <c r="E81" s="390">
        <f t="shared" ref="E81" si="29">C81+D81</f>
        <v>0</v>
      </c>
    </row>
    <row r="82" spans="2:5">
      <c r="B82" s="388" t="s">
        <v>406</v>
      </c>
      <c r="C82" s="140">
        <f>SUM(MATERIALS!$AB$69)</f>
        <v>0</v>
      </c>
      <c r="D82" s="51"/>
      <c r="E82" s="390">
        <f t="shared" ref="E82" si="30">C82+D82</f>
        <v>0</v>
      </c>
    </row>
    <row r="83" spans="2:5">
      <c r="B83" s="388" t="s">
        <v>415</v>
      </c>
      <c r="C83" s="140">
        <f>SUM(MATERIALS!$AB$69,MATERIALS!$G$119)</f>
        <v>0</v>
      </c>
      <c r="D83" s="51"/>
      <c r="E83" s="390">
        <f t="shared" ref="E83" si="31">C83+D83</f>
        <v>0</v>
      </c>
    </row>
    <row r="84" spans="2:5">
      <c r="B84" s="388" t="s">
        <v>414</v>
      </c>
      <c r="C84" s="140">
        <f>SUM(MATERIALS!$AB$76)</f>
        <v>0</v>
      </c>
      <c r="D84" s="51"/>
      <c r="E84" s="390">
        <f t="shared" ref="E84" si="32">C84+D84</f>
        <v>0</v>
      </c>
    </row>
    <row r="85" spans="2:5">
      <c r="B85" s="388" t="s">
        <v>427</v>
      </c>
      <c r="C85" s="140">
        <f>SUM(MATERIALS!$AB$83)</f>
        <v>0</v>
      </c>
      <c r="D85" s="51"/>
      <c r="E85" s="390">
        <f t="shared" ref="E85" si="33">C85+D85</f>
        <v>0</v>
      </c>
    </row>
    <row r="86" spans="2:5">
      <c r="B86" s="388" t="s">
        <v>437</v>
      </c>
      <c r="C86" s="140">
        <f>SUM(MATERIALS!$AB$85)</f>
        <v>0</v>
      </c>
      <c r="D86" s="51"/>
      <c r="E86" s="390">
        <f t="shared" ref="E86:E87" si="34">C86+D86</f>
        <v>0</v>
      </c>
    </row>
    <row r="87" spans="2:5">
      <c r="B87" s="388" t="s">
        <v>436</v>
      </c>
      <c r="C87" s="140">
        <f>SUM(MATERIALS!$AB$86)</f>
        <v>0</v>
      </c>
      <c r="D87" s="51"/>
      <c r="E87" s="390">
        <f t="shared" si="34"/>
        <v>0</v>
      </c>
    </row>
    <row r="88" spans="2:5">
      <c r="B88" s="388" t="s">
        <v>468</v>
      </c>
      <c r="C88" s="140">
        <f>SUM(MATERIALS!$U$29)</f>
        <v>0</v>
      </c>
      <c r="D88" s="51"/>
      <c r="E88" s="390">
        <f t="shared" ref="E88" si="35">C88+D88</f>
        <v>0</v>
      </c>
    </row>
    <row r="89" spans="2:5">
      <c r="B89" s="388" t="s">
        <v>472</v>
      </c>
      <c r="C89" s="140">
        <f>SUM(MATERIALS!$N$65)</f>
        <v>0</v>
      </c>
      <c r="D89" s="51"/>
      <c r="E89" s="390">
        <f t="shared" ref="E89" si="36">C89+D89</f>
        <v>0</v>
      </c>
    </row>
    <row r="90" spans="2:5">
      <c r="B90" s="388" t="s">
        <v>477</v>
      </c>
      <c r="C90" s="140">
        <f>SUM(MATERIALS!$AB$91)</f>
        <v>0</v>
      </c>
      <c r="D90" s="51"/>
      <c r="E90" s="390">
        <f t="shared" ref="E90:E93" si="37">C90+D90</f>
        <v>0</v>
      </c>
    </row>
    <row r="91" spans="2:5">
      <c r="B91" s="388" t="s">
        <v>478</v>
      </c>
      <c r="C91" s="140">
        <f>SUM(MATERIALS!$AB$92)</f>
        <v>0</v>
      </c>
      <c r="D91" s="51"/>
      <c r="E91" s="390">
        <f t="shared" si="37"/>
        <v>0</v>
      </c>
    </row>
    <row r="92" spans="2:5">
      <c r="B92" s="388" t="s">
        <v>479</v>
      </c>
      <c r="C92" s="140">
        <f>SUM(MATERIALS!$AB$93)</f>
        <v>0</v>
      </c>
      <c r="D92" s="51"/>
      <c r="E92" s="390">
        <f t="shared" si="37"/>
        <v>0</v>
      </c>
    </row>
    <row r="93" spans="2:5">
      <c r="B93" s="388" t="s">
        <v>483</v>
      </c>
      <c r="C93" s="140">
        <f>SUM(MATERIALS!$AB$100)</f>
        <v>0</v>
      </c>
      <c r="D93" s="51"/>
      <c r="E93" s="390">
        <f t="shared" si="37"/>
        <v>0</v>
      </c>
    </row>
    <row r="94" spans="2:5">
      <c r="B94" s="388" t="s">
        <v>485</v>
      </c>
      <c r="C94" s="140">
        <f>SUM(MATERIALS!$AB$102)</f>
        <v>0</v>
      </c>
      <c r="D94" s="51"/>
      <c r="E94" s="390">
        <f t="shared" ref="E94:E95" si="38">C94+D94</f>
        <v>0</v>
      </c>
    </row>
    <row r="95" spans="2:5">
      <c r="B95" s="388" t="s">
        <v>480</v>
      </c>
      <c r="C95" s="140">
        <f>SUM(MATERIALS!$AB$104)</f>
        <v>0</v>
      </c>
      <c r="D95" s="51"/>
      <c r="E95" s="390">
        <f t="shared" si="38"/>
        <v>0</v>
      </c>
    </row>
    <row r="96" spans="2:5">
      <c r="B96" s="388" t="s">
        <v>504</v>
      </c>
      <c r="C96" s="140">
        <f>SUM(MATERIALS!$AB$110,MATERIALS!$G$109)</f>
        <v>0</v>
      </c>
      <c r="D96" s="51"/>
      <c r="E96" s="390">
        <f t="shared" ref="E96:E97" si="39">C96+D96</f>
        <v>0</v>
      </c>
    </row>
    <row r="97" spans="2:5">
      <c r="B97" s="388" t="s">
        <v>503</v>
      </c>
      <c r="C97" s="140">
        <f>SUM(MATERIALS!$AB$112)</f>
        <v>0</v>
      </c>
      <c r="D97" s="51"/>
      <c r="E97" s="390">
        <f t="shared" si="39"/>
        <v>0</v>
      </c>
    </row>
    <row r="98" spans="2:5">
      <c r="B98" s="388" t="s">
        <v>520</v>
      </c>
      <c r="C98" s="140">
        <f>SUM(MATERIALS!$N$62)</f>
        <v>0</v>
      </c>
      <c r="D98" s="51"/>
      <c r="E98" s="390">
        <f t="shared" ref="E98:E99" si="40">C98+D98</f>
        <v>0</v>
      </c>
    </row>
    <row r="99" spans="2:5">
      <c r="B99" s="388" t="s">
        <v>517</v>
      </c>
      <c r="C99" s="140">
        <f>SUM(MATERIALS!$N$64)</f>
        <v>0</v>
      </c>
      <c r="D99" s="51"/>
      <c r="E99" s="390">
        <f t="shared" si="40"/>
        <v>0</v>
      </c>
    </row>
    <row r="100" spans="2:5">
      <c r="B100" s="389" t="s">
        <v>528</v>
      </c>
      <c r="C100" s="140">
        <f>SUM(MATERIALS!$G$112,MATERIALS!$G$128)</f>
        <v>0</v>
      </c>
      <c r="D100" s="51"/>
      <c r="E100" s="390">
        <f t="shared" ref="E100:E101" si="41">C100+D100</f>
        <v>0</v>
      </c>
    </row>
    <row r="101" spans="2:5">
      <c r="B101" s="389" t="s">
        <v>529</v>
      </c>
      <c r="C101" s="140">
        <f>SUM(MATERIALS!$G$110,MATERIALS!$G$127)</f>
        <v>0</v>
      </c>
      <c r="D101" s="51"/>
      <c r="E101" s="390">
        <f t="shared" si="41"/>
        <v>0</v>
      </c>
    </row>
    <row r="102" spans="2:5">
      <c r="B102" s="388" t="s">
        <v>564</v>
      </c>
      <c r="C102" s="140">
        <f>SUM(MATERIALS!$AB$120)</f>
        <v>0</v>
      </c>
      <c r="D102" s="51"/>
      <c r="E102" s="390">
        <f t="shared" ref="E102:E109" si="42">C102+D102</f>
        <v>0</v>
      </c>
    </row>
    <row r="103" spans="2:5">
      <c r="B103" s="388" t="s">
        <v>572</v>
      </c>
      <c r="C103" s="140">
        <f>SUM(MATERIALS!$AB$121)</f>
        <v>0</v>
      </c>
      <c r="D103" s="51"/>
      <c r="E103" s="390">
        <f t="shared" si="42"/>
        <v>0</v>
      </c>
    </row>
    <row r="104" spans="2:5">
      <c r="B104" s="388" t="s">
        <v>571</v>
      </c>
      <c r="C104" s="140">
        <f>SUM(MATERIALS!$AB$122)</f>
        <v>0</v>
      </c>
      <c r="D104" s="51"/>
      <c r="E104" s="390">
        <f t="shared" si="42"/>
        <v>0</v>
      </c>
    </row>
    <row r="105" spans="2:5">
      <c r="B105" s="388" t="s">
        <v>570</v>
      </c>
      <c r="C105" s="140">
        <f>SUM(MATERIALS!$AB$123)</f>
        <v>0</v>
      </c>
      <c r="D105" s="51"/>
      <c r="E105" s="390">
        <f t="shared" si="42"/>
        <v>0</v>
      </c>
    </row>
    <row r="106" spans="2:5">
      <c r="B106" s="388" t="s">
        <v>568</v>
      </c>
      <c r="C106" s="140">
        <f>SUM(MATERIALS!$AB$124)</f>
        <v>0</v>
      </c>
      <c r="D106" s="51"/>
      <c r="E106" s="390">
        <f t="shared" si="42"/>
        <v>0</v>
      </c>
    </row>
    <row r="107" spans="2:5">
      <c r="B107" s="388" t="s">
        <v>569</v>
      </c>
      <c r="C107" s="140">
        <f>SUM(MATERIALS!$AB$125)</f>
        <v>0</v>
      </c>
      <c r="D107" s="51"/>
      <c r="E107" s="390">
        <f t="shared" si="42"/>
        <v>0</v>
      </c>
    </row>
    <row r="108" spans="2:5">
      <c r="B108" s="388" t="s">
        <v>565</v>
      </c>
      <c r="C108" s="140">
        <f>SUM(MATERIALS!$AB$126)</f>
        <v>0</v>
      </c>
      <c r="D108" s="51"/>
      <c r="E108" s="390">
        <f t="shared" si="42"/>
        <v>0</v>
      </c>
    </row>
    <row r="109" spans="2:5">
      <c r="B109" s="394" t="s">
        <v>585</v>
      </c>
      <c r="C109" s="395">
        <f>SUM(MATERIALS!$AB$127)</f>
        <v>0</v>
      </c>
      <c r="D109" s="396"/>
      <c r="E109" s="397">
        <f t="shared" si="42"/>
        <v>0</v>
      </c>
    </row>
  </sheetData>
  <mergeCells count="7">
    <mergeCell ref="B8:J8"/>
    <mergeCell ref="M16:R16"/>
    <mergeCell ref="M32:Q32"/>
    <mergeCell ref="G16:J16"/>
    <mergeCell ref="B16:E16"/>
    <mergeCell ref="B13:I13"/>
    <mergeCell ref="B14:F14"/>
  </mergeCells>
  <conditionalFormatting sqref="M18:M22 M24:M28 M32:M54">
    <cfRule type="duplicateValues" dxfId="26" priority="8"/>
  </conditionalFormatting>
  <conditionalFormatting sqref="G39:G48">
    <cfRule type="duplicateValues" dxfId="25" priority="30"/>
  </conditionalFormatting>
  <pageMargins left="0.7" right="0.7" top="0.75" bottom="0.75" header="0.3" footer="0.3"/>
  <pageSetup orientation="portrait" r:id="rId1"/>
  <drawing r:id="rId2"/>
  <tableParts count="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sheetPr>
  <dimension ref="B7:Q138"/>
  <sheetViews>
    <sheetView topLeftCell="A115" zoomScale="70" zoomScaleNormal="70" workbookViewId="0">
      <selection activeCell="C139" sqref="C139"/>
    </sheetView>
  </sheetViews>
  <sheetFormatPr defaultRowHeight="14.25"/>
  <cols>
    <col min="2" max="2" width="60.06640625" bestFit="1" customWidth="1"/>
    <col min="3" max="3" width="32.06640625" customWidth="1"/>
    <col min="4" max="4" width="11.796875" customWidth="1"/>
    <col min="5" max="5" width="55.265625" customWidth="1"/>
    <col min="6" max="6" width="24" customWidth="1"/>
  </cols>
  <sheetData>
    <row r="7" spans="2:17" ht="14.65" thickBot="1"/>
    <row r="8" spans="2:17" ht="21.4" thickTop="1" thickBot="1">
      <c r="B8" s="514" t="s">
        <v>230</v>
      </c>
      <c r="C8" s="515"/>
      <c r="D8" s="515"/>
      <c r="E8" s="516"/>
      <c r="F8" s="159"/>
      <c r="G8" s="159"/>
      <c r="H8" s="159"/>
      <c r="I8" s="159"/>
      <c r="J8" s="159"/>
    </row>
    <row r="9" spans="2:17" ht="14.65" thickTop="1"/>
    <row r="10" spans="2:17" ht="15.4">
      <c r="B10" s="124" t="s">
        <v>223</v>
      </c>
      <c r="C10" s="58"/>
      <c r="D10" s="58"/>
      <c r="E10" s="58"/>
    </row>
    <row r="11" spans="2:17" ht="15.4">
      <c r="B11" s="58" t="s">
        <v>224</v>
      </c>
      <c r="C11" s="58"/>
      <c r="D11" s="58"/>
      <c r="E11" s="58"/>
    </row>
    <row r="13" spans="2:17" ht="14.65" thickBot="1"/>
    <row r="14" spans="2:17">
      <c r="B14" s="504" t="s">
        <v>220</v>
      </c>
      <c r="C14" s="505"/>
      <c r="D14" s="27"/>
      <c r="E14" s="538"/>
      <c r="F14" s="538"/>
    </row>
    <row r="15" spans="2:17" ht="15.4">
      <c r="B15" s="185" t="s">
        <v>221</v>
      </c>
      <c r="C15" s="186" t="s">
        <v>222</v>
      </c>
      <c r="D15" s="154"/>
      <c r="E15" s="155" t="s">
        <v>225</v>
      </c>
      <c r="F15" s="156"/>
      <c r="G15" s="156"/>
      <c r="H15" s="156"/>
      <c r="I15" s="156"/>
      <c r="J15" s="156"/>
      <c r="K15" s="156"/>
      <c r="L15" s="156"/>
      <c r="M15" s="156"/>
      <c r="N15" s="156"/>
      <c r="O15" s="156"/>
      <c r="P15" s="156"/>
      <c r="Q15" s="156"/>
    </row>
    <row r="16" spans="2:17">
      <c r="B16" s="308" t="s">
        <v>210</v>
      </c>
      <c r="C16" s="309" t="str">
        <f>IF('FINAL ADJUSTMENTS'!E43&gt;0,'FINAL ADJUSTMENTS'!E43,"-")</f>
        <v>-</v>
      </c>
      <c r="E16" s="157" t="s">
        <v>226</v>
      </c>
      <c r="F16" s="156"/>
      <c r="G16" s="156"/>
      <c r="H16" s="156"/>
      <c r="I16" s="156"/>
      <c r="J16" s="156"/>
      <c r="K16" s="156"/>
      <c r="L16" s="156"/>
      <c r="M16" s="156"/>
      <c r="N16" s="156"/>
      <c r="O16" s="156"/>
      <c r="P16" s="156"/>
      <c r="Q16" s="156"/>
    </row>
    <row r="17" spans="2:17">
      <c r="B17" s="151" t="s">
        <v>50</v>
      </c>
      <c r="C17" s="309" t="str">
        <f>IF('FINAL ADJUSTMENTS'!E57&gt;0,'FINAL ADJUSTMENTS'!E57,"-")</f>
        <v>-</v>
      </c>
      <c r="E17" s="157" t="s">
        <v>227</v>
      </c>
      <c r="F17" s="156"/>
      <c r="G17" s="156"/>
      <c r="H17" s="156"/>
      <c r="I17" s="156"/>
      <c r="J17" s="156"/>
      <c r="K17" s="156"/>
      <c r="L17" s="156"/>
      <c r="M17" s="156"/>
      <c r="N17" s="156"/>
      <c r="O17" s="156"/>
      <c r="P17" s="156"/>
      <c r="Q17" s="156"/>
    </row>
    <row r="18" spans="2:17">
      <c r="B18" s="151" t="s">
        <v>12</v>
      </c>
      <c r="C18" s="309" t="str">
        <f>IF('FINAL ADJUSTMENTS'!E58&gt;0,'FINAL ADJUSTMENTS'!E58,"-")</f>
        <v>-</v>
      </c>
      <c r="E18" s="157" t="s">
        <v>228</v>
      </c>
      <c r="F18" s="156"/>
      <c r="G18" s="156"/>
      <c r="H18" s="156"/>
      <c r="I18" s="156"/>
      <c r="J18" s="156"/>
      <c r="K18" s="156"/>
      <c r="L18" s="156"/>
      <c r="M18" s="156"/>
      <c r="N18" s="156"/>
      <c r="O18" s="156"/>
      <c r="P18" s="156"/>
      <c r="Q18" s="156"/>
    </row>
    <row r="19" spans="2:17">
      <c r="B19" s="151" t="s">
        <v>86</v>
      </c>
      <c r="C19" s="309" t="str">
        <f>IF('FINAL ADJUSTMENTS'!E18&gt;0,'FINAL ADJUSTMENTS'!E18,"-")</f>
        <v>-</v>
      </c>
      <c r="E19" s="157" t="s">
        <v>229</v>
      </c>
      <c r="F19" s="156"/>
      <c r="G19" s="156"/>
      <c r="H19" s="156"/>
      <c r="I19" s="156"/>
      <c r="J19" s="156"/>
      <c r="K19" s="156"/>
      <c r="L19" s="156"/>
      <c r="M19" s="156"/>
      <c r="N19" s="156"/>
      <c r="O19" s="156"/>
      <c r="P19" s="156"/>
      <c r="Q19" s="156"/>
    </row>
    <row r="20" spans="2:17">
      <c r="B20" s="151" t="s">
        <v>176</v>
      </c>
      <c r="C20" s="309" t="str">
        <f>IF('FINAL ADJUSTMENTS'!E26&gt;0,'FINAL ADJUSTMENTS'!E26,"-")</f>
        <v>-</v>
      </c>
      <c r="E20" s="9"/>
      <c r="F20" s="150"/>
    </row>
    <row r="21" spans="2:17">
      <c r="B21" s="151" t="s">
        <v>196</v>
      </c>
      <c r="C21" s="309" t="str">
        <f>IF('FINAL ADJUSTMENTS'!E27&gt;0,'FINAL ADJUSTMENTS'!E27,"-")</f>
        <v>-</v>
      </c>
      <c r="E21" s="9"/>
      <c r="F21" s="150"/>
    </row>
    <row r="22" spans="2:17">
      <c r="B22" s="151" t="s">
        <v>165</v>
      </c>
      <c r="C22" s="309" t="str">
        <f>IF('FINAL ADJUSTMENTS'!E35&gt;0,'FINAL ADJUSTMENTS'!E35,"-")</f>
        <v>-</v>
      </c>
      <c r="E22" s="9"/>
      <c r="F22" s="150"/>
    </row>
    <row r="23" spans="2:17">
      <c r="B23" s="151" t="s">
        <v>163</v>
      </c>
      <c r="C23" s="309" t="str">
        <f>IF('FINAL ADJUSTMENTS'!E36&gt;0,'FINAL ADJUSTMENTS'!E36,"-")</f>
        <v>-</v>
      </c>
      <c r="E23" s="42"/>
      <c r="F23" s="150"/>
    </row>
    <row r="24" spans="2:17">
      <c r="B24" s="151" t="s">
        <v>162</v>
      </c>
      <c r="C24" s="309" t="str">
        <f>IF('FINAL ADJUSTMENTS'!E37&gt;0,'FINAL ADJUSTMENTS'!E37,"-")</f>
        <v>-</v>
      </c>
      <c r="E24" s="42"/>
      <c r="F24" s="150"/>
    </row>
    <row r="25" spans="2:17">
      <c r="B25" s="308" t="s">
        <v>272</v>
      </c>
      <c r="C25" s="309" t="str">
        <f>IF('FINAL ADJUSTMENTS'!E62&gt;0,'FINAL ADJUSTMENTS'!E62,"-")</f>
        <v>-</v>
      </c>
      <c r="E25" s="42"/>
      <c r="F25" s="150"/>
    </row>
    <row r="26" spans="2:17">
      <c r="B26" s="151" t="s">
        <v>293</v>
      </c>
      <c r="C26" s="309" t="str">
        <f>IF('FINAL ADJUSTMENTS'!E65&gt;0,'FINAL ADJUSTMENTS'!E65,"-")</f>
        <v>-</v>
      </c>
      <c r="E26" s="9"/>
      <c r="F26" s="150"/>
    </row>
    <row r="27" spans="2:17">
      <c r="B27" s="310" t="s">
        <v>294</v>
      </c>
      <c r="C27" s="309" t="str">
        <f>IF('FINAL ADJUSTMENTS'!E66&gt;0,'FINAL ADJUSTMENTS'!E66,"-")</f>
        <v>-</v>
      </c>
      <c r="E27" s="9"/>
      <c r="F27" s="150"/>
    </row>
    <row r="28" spans="2:17">
      <c r="B28" s="310" t="s">
        <v>312</v>
      </c>
      <c r="C28" s="309" t="str">
        <f>IF('FINAL ADJUSTMENTS'!E74&gt;0,'FINAL ADJUSTMENTS'!E74,"-")</f>
        <v>-</v>
      </c>
      <c r="E28" s="9"/>
      <c r="F28" s="150"/>
    </row>
    <row r="29" spans="2:17">
      <c r="B29" s="151" t="s">
        <v>45</v>
      </c>
      <c r="C29" s="309" t="str">
        <f>IF('FINAL ADJUSTMENTS'!J33&gt;0,'FINAL ADJUSTMENTS'!J33,"-")</f>
        <v>-</v>
      </c>
      <c r="E29" s="9"/>
      <c r="F29" s="150"/>
    </row>
    <row r="30" spans="2:17">
      <c r="B30" s="310" t="s">
        <v>402</v>
      </c>
      <c r="C30" s="309" t="str">
        <f>IF('FINAL ADJUSTMENTS'!J45&gt;0,'FINAL ADJUSTMENTS'!J45,"-")</f>
        <v>-</v>
      </c>
      <c r="E30" s="9"/>
      <c r="F30" s="150"/>
    </row>
    <row r="31" spans="2:17">
      <c r="B31" s="151" t="s">
        <v>167</v>
      </c>
      <c r="C31" s="309" t="str">
        <f>IF('FINAL ADJUSTMENTS'!E39&gt;0,'FINAL ADJUSTMENTS'!E39,"-")</f>
        <v>-</v>
      </c>
      <c r="E31" s="9"/>
      <c r="F31" s="150"/>
    </row>
    <row r="32" spans="2:17">
      <c r="B32" s="151" t="s">
        <v>51</v>
      </c>
      <c r="C32" s="309" t="str">
        <f>IF('FINAL ADJUSTMENTS'!E24&gt;0,'FINAL ADJUSTMENTS'!E24,"-")</f>
        <v>-</v>
      </c>
      <c r="E32" s="42"/>
      <c r="F32" s="150"/>
    </row>
    <row r="33" spans="2:6">
      <c r="B33" s="310" t="s">
        <v>291</v>
      </c>
      <c r="C33" s="309" t="str">
        <f>IF('FINAL ADJUSTMENTS'!E72&gt;0,'FINAL ADJUSTMENTS'!E72,"-")</f>
        <v>-</v>
      </c>
      <c r="E33" s="42"/>
      <c r="F33" s="150"/>
    </row>
    <row r="34" spans="2:6">
      <c r="B34" s="310" t="s">
        <v>292</v>
      </c>
      <c r="C34" s="309" t="str">
        <f>IF('FINAL ADJUSTMENTS'!E73&gt;0,'FINAL ADJUSTMENTS'!E73,"-")</f>
        <v>-</v>
      </c>
      <c r="E34" s="42"/>
      <c r="F34" s="150"/>
    </row>
    <row r="35" spans="2:6">
      <c r="B35" s="308" t="s">
        <v>53</v>
      </c>
      <c r="C35" s="309" t="str">
        <f>IF('FINAL ADJUSTMENTS'!J31&gt;0,'FINAL ADJUSTMENTS'!J31,"-")</f>
        <v>-</v>
      </c>
      <c r="E35" s="42"/>
      <c r="F35" s="150"/>
    </row>
    <row r="36" spans="2:6">
      <c r="B36" s="151" t="s">
        <v>27</v>
      </c>
      <c r="C36" s="309" t="str">
        <f>IF('FINAL ADJUSTMENTS'!J32&gt;0,'FINAL ADJUSTMENTS'!J32,"-")</f>
        <v>-</v>
      </c>
      <c r="E36" s="42"/>
      <c r="F36" s="150"/>
    </row>
    <row r="37" spans="2:6">
      <c r="B37" s="308" t="s">
        <v>160</v>
      </c>
      <c r="C37" s="309" t="str">
        <f>IF('FINAL ADJUSTMENTS'!E44&gt;0,'FINAL ADJUSTMENTS'!E44,"-")</f>
        <v>-</v>
      </c>
      <c r="E37" s="42"/>
      <c r="F37" s="150"/>
    </row>
    <row r="38" spans="2:6">
      <c r="B38" s="308" t="s">
        <v>159</v>
      </c>
      <c r="C38" s="309" t="str">
        <f>IF('FINAL ADJUSTMENTS'!E45&gt;0,'FINAL ADJUSTMENTS'!E45,"-")</f>
        <v>-</v>
      </c>
      <c r="E38" s="42"/>
      <c r="F38" s="150"/>
    </row>
    <row r="39" spans="2:6">
      <c r="B39" s="151" t="s">
        <v>39</v>
      </c>
      <c r="C39" s="309" t="str">
        <f>IF('FINAL ADJUSTMENTS'!J34&gt;0,'FINAL ADJUSTMENTS'!J34,"-")</f>
        <v>-</v>
      </c>
      <c r="E39" s="42"/>
      <c r="F39" s="150"/>
    </row>
    <row r="40" spans="2:6">
      <c r="B40" s="151" t="s">
        <v>10</v>
      </c>
      <c r="C40" s="309" t="str">
        <f>IF('FINAL ADJUSTMENTS'!E23&gt;0,'FINAL ADJUSTMENTS'!E23,"-")</f>
        <v>-</v>
      </c>
      <c r="E40" s="42"/>
      <c r="F40" s="150"/>
    </row>
    <row r="41" spans="2:6">
      <c r="B41" s="151" t="s">
        <v>40</v>
      </c>
      <c r="C41" s="309" t="str">
        <f>IF('FINAL ADJUSTMENTS'!J35&gt;0,'FINAL ADJUSTMENTS'!J35,"-")</f>
        <v>-</v>
      </c>
      <c r="E41" s="81"/>
      <c r="F41" s="150"/>
    </row>
    <row r="42" spans="2:6">
      <c r="B42" s="151" t="s">
        <v>52</v>
      </c>
      <c r="C42" s="309" t="str">
        <f>IF('FINAL ADJUSTMENTS'!E28&gt;0,'FINAL ADJUSTMENTS'!E28,"-")</f>
        <v>-</v>
      </c>
      <c r="E42" s="81"/>
      <c r="F42" s="150"/>
    </row>
    <row r="43" spans="2:6">
      <c r="B43" s="151" t="s">
        <v>31</v>
      </c>
      <c r="C43" s="309" t="str">
        <f>IF('FINAL ADJUSTMENTS'!J18&gt;0,'FINAL ADJUSTMENTS'!J18,"-")</f>
        <v>-</v>
      </c>
      <c r="E43" s="81"/>
      <c r="F43" s="150"/>
    </row>
    <row r="44" spans="2:6">
      <c r="B44" s="151" t="s">
        <v>35</v>
      </c>
      <c r="C44" s="309" t="str">
        <f>IF('FINAL ADJUSTMENTS'!J25&gt;0,'FINAL ADJUSTMENTS'!J25,"-")</f>
        <v>-</v>
      </c>
      <c r="E44" s="81"/>
      <c r="F44" s="150"/>
    </row>
    <row r="45" spans="2:6">
      <c r="B45" s="151" t="s">
        <v>36</v>
      </c>
      <c r="C45" s="309" t="str">
        <f>IF('FINAL ADJUSTMENTS'!J27&gt;0,'FINAL ADJUSTMENTS'!J27,"-")</f>
        <v>-</v>
      </c>
      <c r="E45" s="81"/>
      <c r="F45" s="150"/>
    </row>
    <row r="46" spans="2:6">
      <c r="B46" s="151" t="s">
        <v>164</v>
      </c>
      <c r="C46" s="309" t="str">
        <f>IF('FINAL ADJUSTMENTS'!E34&gt;0,'FINAL ADJUSTMENTS'!E34,"-")</f>
        <v>-</v>
      </c>
      <c r="E46" s="81"/>
      <c r="F46" s="150"/>
    </row>
    <row r="47" spans="2:6">
      <c r="B47" s="151" t="s">
        <v>8</v>
      </c>
      <c r="C47" s="309" t="str">
        <f>IF('FINAL ADJUSTMENTS'!E20&gt;0,'FINAL ADJUSTMENTS'!E20,"-")</f>
        <v>-</v>
      </c>
      <c r="E47" s="81"/>
      <c r="F47" s="150"/>
    </row>
    <row r="48" spans="2:6">
      <c r="B48" s="308" t="s">
        <v>57</v>
      </c>
      <c r="C48" s="309" t="str">
        <f>IF('FINAL ADJUSTMENTS'!J37&gt;0,'FINAL ADJUSTMENTS'!J37,"-")</f>
        <v>-</v>
      </c>
      <c r="E48" s="81"/>
      <c r="F48" s="150"/>
    </row>
    <row r="49" spans="2:6">
      <c r="B49" s="151" t="s">
        <v>33</v>
      </c>
      <c r="C49" s="309" t="str">
        <f>IF('FINAL ADJUSTMENTS'!J23&gt;0,'FINAL ADJUSTMENTS'!J23,"-")</f>
        <v>-</v>
      </c>
      <c r="E49" s="81"/>
      <c r="F49" s="150"/>
    </row>
    <row r="50" spans="2:6">
      <c r="B50" s="308" t="s">
        <v>37</v>
      </c>
      <c r="C50" s="309" t="str">
        <f>IF('FINAL ADJUSTMENTS'!J28&gt;0,'FINAL ADJUSTMENTS'!J28,"-")</f>
        <v>-</v>
      </c>
      <c r="E50" s="81"/>
      <c r="F50" s="150"/>
    </row>
    <row r="51" spans="2:6">
      <c r="B51" s="151" t="s">
        <v>13</v>
      </c>
      <c r="C51" s="309" t="str">
        <f>IF('FINAL ADJUSTMENTS'!E25&gt;0,'FINAL ADJUSTMENTS'!E25,"-")</f>
        <v>-</v>
      </c>
      <c r="E51" s="144"/>
      <c r="F51" s="150"/>
    </row>
    <row r="52" spans="2:6">
      <c r="B52" s="151" t="s">
        <v>9</v>
      </c>
      <c r="C52" s="309" t="str">
        <f>IF('FINAL ADJUSTMENTS'!E22&gt;0,'FINAL ADJUSTMENTS'!E22,"-")</f>
        <v>-</v>
      </c>
      <c r="E52" s="144"/>
      <c r="F52" s="150"/>
    </row>
    <row r="53" spans="2:6">
      <c r="B53" s="151" t="s">
        <v>32</v>
      </c>
      <c r="C53" s="309" t="str">
        <f>IF('FINAL ADJUSTMENTS'!J22&gt;0,'FINAL ADJUSTMENTS'!J22,"-")</f>
        <v>-</v>
      </c>
      <c r="E53" s="81"/>
      <c r="F53" s="150"/>
    </row>
    <row r="54" spans="2:6">
      <c r="B54" s="151" t="s">
        <v>34</v>
      </c>
      <c r="C54" s="309" t="str">
        <f>IF('FINAL ADJUSTMENTS'!J24&gt;0,'FINAL ADJUSTMENTS'!J24,"-")</f>
        <v>-</v>
      </c>
      <c r="E54" s="81"/>
      <c r="F54" s="150"/>
    </row>
    <row r="55" spans="2:6">
      <c r="B55" s="151" t="s">
        <v>204</v>
      </c>
      <c r="C55" s="309" t="str">
        <f>IF('FINAL ADJUSTMENTS'!E19&gt;0,'FINAL ADJUSTMENTS'!E19,"-")</f>
        <v>-</v>
      </c>
      <c r="E55" s="81"/>
      <c r="F55" s="150"/>
    </row>
    <row r="56" spans="2:6">
      <c r="B56" s="151" t="s">
        <v>203</v>
      </c>
      <c r="C56" s="309" t="str">
        <f>IF('FINAL ADJUSTMENTS'!E21&gt;0,'FINAL ADJUSTMENTS'!E21,"-")</f>
        <v>-</v>
      </c>
      <c r="E56" s="81"/>
      <c r="F56" s="150"/>
    </row>
    <row r="57" spans="2:6">
      <c r="B57" s="308" t="s">
        <v>20</v>
      </c>
      <c r="C57" s="309" t="str">
        <f>IF('FINAL ADJUSTMENTS'!E29&gt;0,'FINAL ADJUSTMENTS'!E29,"-")</f>
        <v>-</v>
      </c>
      <c r="E57" s="81"/>
      <c r="F57" s="150"/>
    </row>
    <row r="58" spans="2:6">
      <c r="B58" s="308" t="s">
        <v>19</v>
      </c>
      <c r="C58" s="309" t="str">
        <f>IF('FINAL ADJUSTMENTS'!E30&gt;0,'FINAL ADJUSTMENTS'!E30,"-")</f>
        <v>-</v>
      </c>
      <c r="E58" s="81"/>
      <c r="F58" s="150"/>
    </row>
    <row r="59" spans="2:6">
      <c r="B59" s="308" t="s">
        <v>268</v>
      </c>
      <c r="C59" s="309" t="str">
        <f>IF('FINAL ADJUSTMENTS'!E31&gt;0,'FINAL ADJUSTMENTS'!E31,"-")</f>
        <v>-</v>
      </c>
      <c r="E59" s="81"/>
      <c r="F59" s="150"/>
    </row>
    <row r="60" spans="2:6">
      <c r="B60" s="308" t="s">
        <v>276</v>
      </c>
      <c r="C60" s="309" t="str">
        <f>IF('FINAL ADJUSTMENTS'!E32&gt;0,'FINAL ADJUSTMENTS'!E32,"-")</f>
        <v>-</v>
      </c>
      <c r="E60" s="81"/>
      <c r="F60" s="150"/>
    </row>
    <row r="61" spans="2:6">
      <c r="B61" s="308" t="s">
        <v>277</v>
      </c>
      <c r="C61" s="309" t="str">
        <f>IF('FINAL ADJUSTMENTS'!E33&gt;0,'FINAL ADJUSTMENTS'!E33,"-")</f>
        <v>-</v>
      </c>
      <c r="E61" s="81"/>
      <c r="F61" s="150"/>
    </row>
    <row r="62" spans="2:6">
      <c r="B62" s="151" t="s">
        <v>208</v>
      </c>
      <c r="C62" s="309" t="str">
        <f>IF('FINAL ADJUSTMENTS'!E38&gt;0,'FINAL ADJUSTMENTS'!E38,"-")</f>
        <v>-</v>
      </c>
      <c r="E62" s="81"/>
      <c r="F62" s="150"/>
    </row>
    <row r="63" spans="2:6">
      <c r="B63" s="308" t="s">
        <v>181</v>
      </c>
      <c r="C63" s="309" t="str">
        <f>IF('FINAL ADJUSTMENTS'!E40&gt;0,'FINAL ADJUSTMENTS'!E40,"-")</f>
        <v>-</v>
      </c>
      <c r="E63" s="81"/>
      <c r="F63" s="150"/>
    </row>
    <row r="64" spans="2:6">
      <c r="B64" s="308" t="s">
        <v>262</v>
      </c>
      <c r="C64" s="309" t="str">
        <f>IF('FINAL ADJUSTMENTS'!E41&gt;0,'FINAL ADJUSTMENTS'!E41,"-")</f>
        <v>-</v>
      </c>
      <c r="E64" s="81"/>
      <c r="F64" s="150"/>
    </row>
    <row r="65" spans="2:6">
      <c r="B65" s="308" t="s">
        <v>161</v>
      </c>
      <c r="C65" s="309" t="str">
        <f>IF('FINAL ADJUSTMENTS'!E42&gt;0,'FINAL ADJUSTMENTS'!E42,"-")</f>
        <v>-</v>
      </c>
      <c r="E65" s="81"/>
      <c r="F65" s="150"/>
    </row>
    <row r="66" spans="2:6">
      <c r="B66" s="308" t="s">
        <v>271</v>
      </c>
      <c r="C66" s="309" t="str">
        <f>IF('FINAL ADJUSTMENTS'!E46&gt;0,'FINAL ADJUSTMENTS'!E46,"-")</f>
        <v>-</v>
      </c>
      <c r="E66" s="81"/>
      <c r="F66" s="150"/>
    </row>
    <row r="67" spans="2:6">
      <c r="B67" s="308" t="s">
        <v>198</v>
      </c>
      <c r="C67" s="309" t="str">
        <f>IF('FINAL ADJUSTMENTS'!E47&gt;0,'FINAL ADJUSTMENTS'!E47,"-")</f>
        <v>-</v>
      </c>
      <c r="E67" s="143"/>
      <c r="F67" s="150"/>
    </row>
    <row r="68" spans="2:6">
      <c r="B68" s="308" t="s">
        <v>251</v>
      </c>
      <c r="C68" s="309" t="str">
        <f>IF('FINAL ADJUSTMENTS'!E48&gt;0,'FINAL ADJUSTMENTS'!E48,"-")</f>
        <v>-</v>
      </c>
      <c r="E68" s="143"/>
      <c r="F68" s="150"/>
    </row>
    <row r="69" spans="2:6">
      <c r="B69" s="308" t="s">
        <v>166</v>
      </c>
      <c r="C69" s="309" t="str">
        <f>IF('FINAL ADJUSTMENTS'!E49&gt;0,'FINAL ADJUSTMENTS'!E49,"-")</f>
        <v>-</v>
      </c>
      <c r="E69" s="143"/>
      <c r="F69" s="150"/>
    </row>
    <row r="70" spans="2:6">
      <c r="B70" s="308" t="s">
        <v>25</v>
      </c>
      <c r="C70" s="309" t="str">
        <f>IF('FINAL ADJUSTMENTS'!E50&gt;0,'FINAL ADJUSTMENTS'!E50,"-")</f>
        <v>-</v>
      </c>
      <c r="E70" s="147"/>
      <c r="F70" s="150"/>
    </row>
    <row r="71" spans="2:6">
      <c r="B71" s="308" t="s">
        <v>26</v>
      </c>
      <c r="C71" s="309" t="str">
        <f>IF('FINAL ADJUSTMENTS'!E51&gt;0,'FINAL ADJUSTMENTS'!E51,"-")</f>
        <v>-</v>
      </c>
      <c r="E71" s="81"/>
      <c r="F71" s="150"/>
    </row>
    <row r="72" spans="2:6">
      <c r="B72" s="308" t="s">
        <v>247</v>
      </c>
      <c r="C72" s="309" t="str">
        <f>IF('FINAL ADJUSTMENTS'!E52&gt;0,'FINAL ADJUSTMENTS'!E52,"-")</f>
        <v>-</v>
      </c>
      <c r="E72" s="81"/>
      <c r="F72" s="150"/>
    </row>
    <row r="73" spans="2:6">
      <c r="B73" s="308" t="s">
        <v>206</v>
      </c>
      <c r="C73" s="309" t="str">
        <f>IF('FINAL ADJUSTMENTS'!E53&gt;0,'FINAL ADJUSTMENTS'!E53,"-")</f>
        <v>-</v>
      </c>
      <c r="E73" s="81"/>
      <c r="F73" s="150"/>
    </row>
    <row r="74" spans="2:6">
      <c r="B74" s="308" t="s">
        <v>205</v>
      </c>
      <c r="C74" s="309" t="str">
        <f>IF('FINAL ADJUSTMENTS'!E54&gt;0,'FINAL ADJUSTMENTS'!E54,"-")</f>
        <v>-</v>
      </c>
      <c r="E74" s="81"/>
      <c r="F74" s="150"/>
    </row>
    <row r="75" spans="2:6">
      <c r="B75" s="308" t="s">
        <v>180</v>
      </c>
      <c r="C75" s="309" t="str">
        <f>IF('FINAL ADJUSTMENTS'!E55&gt;0,'FINAL ADJUSTMENTS'!E55,"-")</f>
        <v>-</v>
      </c>
      <c r="E75" s="81"/>
      <c r="F75" s="150"/>
    </row>
    <row r="76" spans="2:6">
      <c r="B76" s="308" t="s">
        <v>21</v>
      </c>
      <c r="C76" s="309" t="str">
        <f>IF('FINAL ADJUSTMENTS'!E56&gt;0,'FINAL ADJUSTMENTS'!E56,"-")</f>
        <v>-</v>
      </c>
      <c r="E76" s="154"/>
      <c r="F76" s="154"/>
    </row>
    <row r="77" spans="2:6">
      <c r="B77" s="151" t="s">
        <v>64</v>
      </c>
      <c r="C77" s="309" t="str">
        <f>IF('FINAL ADJUSTMENTS'!E59&gt;0,'FINAL ADJUSTMENTS'!E59,"-")</f>
        <v>-</v>
      </c>
      <c r="E77" s="154"/>
      <c r="F77" s="154"/>
    </row>
    <row r="78" spans="2:6">
      <c r="B78" s="151" t="s">
        <v>347</v>
      </c>
      <c r="C78" s="309" t="str">
        <f>IF('FINAL ADJUSTMENTS'!E60&gt;0,'FINAL ADJUSTMENTS'!E60,"-")</f>
        <v>-</v>
      </c>
    </row>
    <row r="79" spans="2:6">
      <c r="B79" s="308" t="s">
        <v>111</v>
      </c>
      <c r="C79" s="309" t="str">
        <f>IF('FINAL ADJUSTMENTS'!E61&gt;0,'FINAL ADJUSTMENTS'!E61,"-")</f>
        <v>-</v>
      </c>
    </row>
    <row r="80" spans="2:6">
      <c r="B80" s="311" t="s">
        <v>245</v>
      </c>
      <c r="C80" s="309" t="str">
        <f>IF('FINAL ADJUSTMENTS'!E63&gt;0,'FINAL ADJUSTMENTS'!E63,"-")</f>
        <v>-</v>
      </c>
    </row>
    <row r="81" spans="2:3">
      <c r="B81" s="311" t="s">
        <v>246</v>
      </c>
      <c r="C81" s="309" t="str">
        <f>IF('FINAL ADJUSTMENTS'!E64&gt;0,'FINAL ADJUSTMENTS'!E64,"-")</f>
        <v>-</v>
      </c>
    </row>
    <row r="82" spans="2:3">
      <c r="B82" s="310" t="s">
        <v>304</v>
      </c>
      <c r="C82" s="309" t="str">
        <f>IF('FINAL ADJUSTMENTS'!E67&gt;0,'FINAL ADJUSTMENTS'!E67,"-")</f>
        <v>-</v>
      </c>
    </row>
    <row r="83" spans="2:3">
      <c r="B83" s="310" t="s">
        <v>308</v>
      </c>
      <c r="C83" s="309" t="str">
        <f>IF('FINAL ADJUSTMENTS'!E68&gt;0,'FINAL ADJUSTMENTS'!E68,"-")</f>
        <v>-</v>
      </c>
    </row>
    <row r="84" spans="2:3">
      <c r="B84" s="310" t="s">
        <v>309</v>
      </c>
      <c r="C84" s="309" t="str">
        <f>IF('FINAL ADJUSTMENTS'!E69&gt;0,'FINAL ADJUSTMENTS'!E69,"-")</f>
        <v>-</v>
      </c>
    </row>
    <row r="85" spans="2:3">
      <c r="B85" s="310" t="s">
        <v>310</v>
      </c>
      <c r="C85" s="309" t="str">
        <f>IF('FINAL ADJUSTMENTS'!E70&gt;0,'FINAL ADJUSTMENTS'!E70,"-")</f>
        <v>-</v>
      </c>
    </row>
    <row r="86" spans="2:3">
      <c r="B86" s="310" t="s">
        <v>313</v>
      </c>
      <c r="C86" s="309" t="str">
        <f>IF('FINAL ADJUSTMENTS'!E71&gt;0,'FINAL ADJUSTMENTS'!E71,"-")</f>
        <v>-</v>
      </c>
    </row>
    <row r="87" spans="2:3">
      <c r="B87" s="310" t="s">
        <v>330</v>
      </c>
      <c r="C87" s="309" t="str">
        <f>IF('FINAL ADJUSTMENTS'!E75&gt;0,'FINAL ADJUSTMENTS'!E75,"-")</f>
        <v>-</v>
      </c>
    </row>
    <row r="88" spans="2:3">
      <c r="B88" s="310" t="s">
        <v>335</v>
      </c>
      <c r="C88" s="309" t="str">
        <f>IF('FINAL ADJUSTMENTS'!E76&gt;0,'FINAL ADJUSTMENTS'!E76,"-")</f>
        <v>-</v>
      </c>
    </row>
    <row r="89" spans="2:3">
      <c r="B89" s="310" t="s">
        <v>334</v>
      </c>
      <c r="C89" s="309" t="str">
        <f>IF('FINAL ADJUSTMENTS'!E77&gt;0,'FINAL ADJUSTMENTS'!E77,"-")</f>
        <v>-</v>
      </c>
    </row>
    <row r="90" spans="2:3">
      <c r="B90" s="310" t="s">
        <v>344</v>
      </c>
      <c r="C90" s="309" t="str">
        <f>IF('FINAL ADJUSTMENTS'!E78&gt;0,'FINAL ADJUSTMENTS'!E78,"-")</f>
        <v>-</v>
      </c>
    </row>
    <row r="91" spans="2:3">
      <c r="B91" s="310" t="s">
        <v>353</v>
      </c>
      <c r="C91" s="309" t="str">
        <f>IF('FINAL ADJUSTMENTS'!E79&gt;0,'FINAL ADJUSTMENTS'!E79,"-")</f>
        <v>-</v>
      </c>
    </row>
    <row r="92" spans="2:3">
      <c r="B92" s="310" t="s">
        <v>366</v>
      </c>
      <c r="C92" s="309" t="str">
        <f>IF('FINAL ADJUSTMENTS'!E80&gt;0,'FINAL ADJUSTMENTS'!E80,"-")</f>
        <v>-</v>
      </c>
    </row>
    <row r="93" spans="2:3">
      <c r="B93" s="151" t="s">
        <v>259</v>
      </c>
      <c r="C93" s="309" t="str">
        <f>IF('FINAL ADJUSTMENTS'!J19&gt;0,'FINAL ADJUSTMENTS'!J19,"-")</f>
        <v>-</v>
      </c>
    </row>
    <row r="94" spans="2:3">
      <c r="B94" s="151" t="s">
        <v>274</v>
      </c>
      <c r="C94" s="309" t="str">
        <f>IF('FINAL ADJUSTMENTS'!J20&gt;0,'FINAL ADJUSTMENTS'!J20,"-")</f>
        <v>-</v>
      </c>
    </row>
    <row r="95" spans="2:3">
      <c r="B95" s="151" t="s">
        <v>260</v>
      </c>
      <c r="C95" s="309" t="str">
        <f>IF('FINAL ADJUSTMENTS'!J21&gt;0,'FINAL ADJUSTMENTS'!J21,"-")</f>
        <v>-</v>
      </c>
    </row>
    <row r="96" spans="2:3">
      <c r="B96" s="151" t="s">
        <v>88</v>
      </c>
      <c r="C96" s="309" t="str">
        <f>IF('FINAL ADJUSTMENTS'!J26&gt;0,'FINAL ADJUSTMENTS'!J26,"-")</f>
        <v>-</v>
      </c>
    </row>
    <row r="97" spans="2:3">
      <c r="B97" s="308" t="s">
        <v>89</v>
      </c>
      <c r="C97" s="309" t="str">
        <f>IF('FINAL ADJUSTMENTS'!J29&gt;0,'FINAL ADJUSTMENTS'!J29,"-")</f>
        <v>-</v>
      </c>
    </row>
    <row r="98" spans="2:3">
      <c r="B98" s="308" t="s">
        <v>275</v>
      </c>
      <c r="C98" s="309" t="str">
        <f>IF('FINAL ADJUSTMENTS'!J30&gt;0,'FINAL ADJUSTMENTS'!J30,"-")</f>
        <v>-</v>
      </c>
    </row>
    <row r="99" spans="2:3">
      <c r="B99" s="308" t="s">
        <v>46</v>
      </c>
      <c r="C99" s="309" t="str">
        <f>IF('FINAL ADJUSTMENTS'!J36&gt;0,'FINAL ADJUSTMENTS'!J36,"-")</f>
        <v>-</v>
      </c>
    </row>
    <row r="100" spans="2:3">
      <c r="B100" s="308" t="s">
        <v>49</v>
      </c>
      <c r="C100" s="309" t="str">
        <f>IF('FINAL ADJUSTMENTS'!J38&gt;0,'FINAL ADJUSTMENTS'!J38,"-")</f>
        <v>-</v>
      </c>
    </row>
    <row r="101" spans="2:3">
      <c r="B101" s="312" t="s">
        <v>350</v>
      </c>
      <c r="C101" s="309" t="str">
        <f>IF('FINAL ADJUSTMENTS'!J39&gt;0,'FINAL ADJUSTMENTS'!J39,"-")</f>
        <v>-</v>
      </c>
    </row>
    <row r="102" spans="2:3">
      <c r="B102" s="312" t="s">
        <v>307</v>
      </c>
      <c r="C102" s="309" t="str">
        <f>IF('FINAL ADJUSTMENTS'!J40&gt;0,'FINAL ADJUSTMENTS'!J40,"-")</f>
        <v>-</v>
      </c>
    </row>
    <row r="103" spans="2:3">
      <c r="B103" s="312" t="s">
        <v>337</v>
      </c>
      <c r="C103" s="309" t="str">
        <f>IF('FINAL ADJUSTMENTS'!J41&gt;0,'FINAL ADJUSTMENTS'!J41,"-")</f>
        <v>-</v>
      </c>
    </row>
    <row r="104" spans="2:3">
      <c r="B104" s="312" t="s">
        <v>338</v>
      </c>
      <c r="C104" s="309" t="str">
        <f>IF('FINAL ADJUSTMENTS'!J42&gt;0,'FINAL ADJUSTMENTS'!J42,"-")</f>
        <v>-</v>
      </c>
    </row>
    <row r="105" spans="2:3">
      <c r="B105" s="312" t="s">
        <v>351</v>
      </c>
      <c r="C105" s="309" t="str">
        <f>IF('FINAL ADJUSTMENTS'!J43&gt;0,'FINAL ADJUSTMENTS'!J43,"-")</f>
        <v>-</v>
      </c>
    </row>
    <row r="106" spans="2:3">
      <c r="B106" s="312" t="s">
        <v>352</v>
      </c>
      <c r="C106" s="309" t="str">
        <f>IF('FINAL ADJUSTMENTS'!J44&gt;0,'FINAL ADJUSTMENTS'!J44,"-")</f>
        <v>-</v>
      </c>
    </row>
    <row r="107" spans="2:3">
      <c r="B107" s="310" t="s">
        <v>401</v>
      </c>
      <c r="C107" s="309" t="str">
        <f>IF('FINAL ADJUSTMENTS'!E81&gt;0,'FINAL ADJUSTMENTS'!E81,"-")</f>
        <v>-</v>
      </c>
    </row>
    <row r="108" spans="2:3">
      <c r="B108" s="296" t="s">
        <v>406</v>
      </c>
      <c r="C108" s="309" t="str">
        <f>IF('FINAL ADJUSTMENTS'!E82&gt;0,'FINAL ADJUSTMENTS'!E82,"-")</f>
        <v>-</v>
      </c>
    </row>
    <row r="109" spans="2:3">
      <c r="B109" s="296" t="s">
        <v>414</v>
      </c>
      <c r="C109" s="309" t="str">
        <f>IF('FINAL ADJUSTMENTS'!E84&gt;0,'FINAL ADJUSTMENTS'!E84,"-")</f>
        <v>-</v>
      </c>
    </row>
    <row r="110" spans="2:3">
      <c r="B110" s="296" t="s">
        <v>416</v>
      </c>
      <c r="C110" s="309" t="str">
        <f>IF('FINAL ADJUSTMENTS'!J46&gt;0,'FINAL ADJUSTMENTS'!J46,"-")</f>
        <v>-</v>
      </c>
    </row>
    <row r="111" spans="2:3">
      <c r="B111" s="296" t="s">
        <v>435</v>
      </c>
      <c r="C111" s="309" t="str">
        <f>IF('FINAL ADJUSTMENTS'!E83&gt;0,'FINAL ADJUSTMENTS'!E83,"-")</f>
        <v>-</v>
      </c>
    </row>
    <row r="112" spans="2:3">
      <c r="B112" s="296" t="s">
        <v>427</v>
      </c>
      <c r="C112" s="309" t="str">
        <f>IF('FINAL ADJUSTMENTS'!E85&gt;0,'FINAL ADJUSTMENTS'!E85,"-")</f>
        <v>-</v>
      </c>
    </row>
    <row r="113" spans="2:3">
      <c r="B113" s="296" t="s">
        <v>437</v>
      </c>
      <c r="C113" s="309" t="str">
        <f>IF('FINAL ADJUSTMENTS'!E86&gt;0,'FINAL ADJUSTMENTS'!E86,"-")</f>
        <v>-</v>
      </c>
    </row>
    <row r="114" spans="2:3">
      <c r="B114" s="296" t="s">
        <v>438</v>
      </c>
      <c r="C114" s="309" t="str">
        <f>IF('FINAL ADJUSTMENTS'!E87&gt;0,'FINAL ADJUSTMENTS'!E87,"-")</f>
        <v>-</v>
      </c>
    </row>
    <row r="115" spans="2:3">
      <c r="B115" s="296" t="s">
        <v>469</v>
      </c>
      <c r="C115" s="309" t="str">
        <f>IF('FINAL ADJUSTMENTS'!E88&gt;0,'FINAL ADJUSTMENTS'!E88,"-")</f>
        <v>-</v>
      </c>
    </row>
    <row r="116" spans="2:3">
      <c r="B116" s="296" t="s">
        <v>472</v>
      </c>
      <c r="C116" s="309" t="str">
        <f>IF('FINAL ADJUSTMENTS'!E89&gt;0,'FINAL ADJUSTMENTS'!E89,"-")</f>
        <v>-</v>
      </c>
    </row>
    <row r="117" spans="2:3">
      <c r="B117" s="296" t="s">
        <v>477</v>
      </c>
      <c r="C117" s="309" t="str">
        <f>IF('FINAL ADJUSTMENTS'!E90&gt;0,'FINAL ADJUSTMENTS'!E90,"-")</f>
        <v>-</v>
      </c>
    </row>
    <row r="118" spans="2:3">
      <c r="B118" s="296" t="s">
        <v>478</v>
      </c>
      <c r="C118" s="309" t="str">
        <f>IF('FINAL ADJUSTMENTS'!E91&gt;0,'FINAL ADJUSTMENTS'!E91,"-")</f>
        <v>-</v>
      </c>
    </row>
    <row r="119" spans="2:3">
      <c r="B119" s="296" t="s">
        <v>479</v>
      </c>
      <c r="C119" s="309" t="str">
        <f>IF('FINAL ADJUSTMENTS'!E92&gt;0,'FINAL ADJUSTMENTS'!E92,"-")</f>
        <v>-</v>
      </c>
    </row>
    <row r="120" spans="2:3">
      <c r="B120" s="296" t="s">
        <v>483</v>
      </c>
      <c r="C120" s="309" t="str">
        <f>IF('FINAL ADJUSTMENTS'!E93&gt;0,'FINAL ADJUSTMENTS'!E93,"-")</f>
        <v>-</v>
      </c>
    </row>
    <row r="121" spans="2:3">
      <c r="B121" s="296" t="s">
        <v>485</v>
      </c>
      <c r="C121" s="309" t="str">
        <f>IF('FINAL ADJUSTMENTS'!E94&gt;0,'FINAL ADJUSTMENTS'!E94,"-")</f>
        <v>-</v>
      </c>
    </row>
    <row r="122" spans="2:3">
      <c r="B122" s="296" t="s">
        <v>480</v>
      </c>
      <c r="C122" s="309" t="str">
        <f>IF('FINAL ADJUSTMENTS'!E95&gt;0,'FINAL ADJUSTMENTS'!E95,"-")</f>
        <v>-</v>
      </c>
    </row>
    <row r="123" spans="2:3">
      <c r="B123" s="151" t="s">
        <v>476</v>
      </c>
      <c r="C123" s="309" t="str">
        <f>IF('FINAL ADJUSTMENTS'!J47&gt;0,'FINAL ADJUSTMENTS'!J47,"-")</f>
        <v>-</v>
      </c>
    </row>
    <row r="124" spans="2:3">
      <c r="B124" s="296" t="s">
        <v>504</v>
      </c>
      <c r="C124" s="309" t="str">
        <f>IF('FINAL ADJUSTMENTS'!E96&gt;0,'FINAL ADJUSTMENTS'!E96,"-")</f>
        <v>-</v>
      </c>
    </row>
    <row r="125" spans="2:3">
      <c r="B125" s="296" t="s">
        <v>503</v>
      </c>
      <c r="C125" s="309" t="str">
        <f>IF('FINAL ADJUSTMENTS'!E97&gt;0,'FINAL ADJUSTMENTS'!E97,"-")</f>
        <v>-</v>
      </c>
    </row>
    <row r="126" spans="2:3">
      <c r="B126" s="296" t="s">
        <v>520</v>
      </c>
      <c r="C126" s="309" t="str">
        <f>IF('FINAL ADJUSTMENTS'!E98&gt;0,'FINAL ADJUSTMENTS'!E98,"-")</f>
        <v>-</v>
      </c>
    </row>
    <row r="127" spans="2:3">
      <c r="B127" s="296" t="s">
        <v>517</v>
      </c>
      <c r="C127" s="309" t="str">
        <f>IF('FINAL ADJUSTMENTS'!E99&gt;0,'FINAL ADJUSTMENTS'!E99,"-")</f>
        <v>-</v>
      </c>
    </row>
    <row r="128" spans="2:3">
      <c r="B128" s="296" t="s">
        <v>528</v>
      </c>
      <c r="C128" s="309" t="str">
        <f>IF('FINAL ADJUSTMENTS'!E100&gt;0,'FINAL ADJUSTMENTS'!E100,"-")</f>
        <v>-</v>
      </c>
    </row>
    <row r="129" spans="2:3">
      <c r="B129" s="296" t="s">
        <v>529</v>
      </c>
      <c r="C129" s="309" t="str">
        <f>IF('FINAL ADJUSTMENTS'!E101&gt;0,'FINAL ADJUSTMENTS'!E101,"-")</f>
        <v>-</v>
      </c>
    </row>
    <row r="130" spans="2:3">
      <c r="B130" s="296" t="s">
        <v>564</v>
      </c>
      <c r="C130" s="309" t="str">
        <f>IF('FINAL ADJUSTMENTS'!E102&gt;0,'FINAL ADJUSTMENTS'!E102,"-")</f>
        <v>-</v>
      </c>
    </row>
    <row r="131" spans="2:3">
      <c r="B131" s="296" t="s">
        <v>572</v>
      </c>
      <c r="C131" s="309" t="str">
        <f>IF('FINAL ADJUSTMENTS'!E103&gt;0,'FINAL ADJUSTMENTS'!E103,"-")</f>
        <v>-</v>
      </c>
    </row>
    <row r="132" spans="2:3">
      <c r="B132" s="296" t="s">
        <v>571</v>
      </c>
      <c r="C132" s="309" t="str">
        <f>IF('FINAL ADJUSTMENTS'!E104&gt;0,'FINAL ADJUSTMENTS'!E104,"-")</f>
        <v>-</v>
      </c>
    </row>
    <row r="133" spans="2:3">
      <c r="B133" s="296" t="s">
        <v>570</v>
      </c>
      <c r="C133" s="309" t="str">
        <f>IF('FINAL ADJUSTMENTS'!E105&gt;0,'FINAL ADJUSTMENTS'!E105,"-")</f>
        <v>-</v>
      </c>
    </row>
    <row r="134" spans="2:3">
      <c r="B134" s="296" t="s">
        <v>568</v>
      </c>
      <c r="C134" s="309" t="str">
        <f>IF('FINAL ADJUSTMENTS'!E106&gt;0,'FINAL ADJUSTMENTS'!E106,"-")</f>
        <v>-</v>
      </c>
    </row>
    <row r="135" spans="2:3">
      <c r="B135" s="296" t="s">
        <v>569</v>
      </c>
      <c r="C135" s="309" t="str">
        <f>IF('FINAL ADJUSTMENTS'!E107&gt;0,'FINAL ADJUSTMENTS'!E107,"-")</f>
        <v>-</v>
      </c>
    </row>
    <row r="136" spans="2:3">
      <c r="B136" s="296" t="s">
        <v>565</v>
      </c>
      <c r="C136" s="309" t="str">
        <f>IF('FINAL ADJUSTMENTS'!E108&gt;0,'FINAL ADJUSTMENTS'!E108,"-")</f>
        <v>-</v>
      </c>
    </row>
    <row r="137" spans="2:3">
      <c r="B137" s="296" t="s">
        <v>585</v>
      </c>
      <c r="C137" s="309" t="str">
        <f>IF('FINAL ADJUSTMENTS'!E109&gt;0,'FINAL ADJUSTMENTS'!E109,"-")</f>
        <v>-</v>
      </c>
    </row>
    <row r="138" spans="2:3">
      <c r="B138" s="79" t="s">
        <v>627</v>
      </c>
      <c r="C138" s="309" t="str">
        <f>IF('FINAL ADJUSTMENTS'!J48&gt;0,'FINAL ADJUSTMENTS'!J48,"-")</f>
        <v>-</v>
      </c>
    </row>
  </sheetData>
  <autoFilter ref="C15:C99" xr:uid="{00000000-0009-0000-0000-000007000000}">
    <sortState xmlns:xlrd2="http://schemas.microsoft.com/office/spreadsheetml/2017/richdata2" ref="B16:C161">
      <sortCondition ref="C15:C99"/>
    </sortState>
  </autoFilter>
  <mergeCells count="3">
    <mergeCell ref="B14:C14"/>
    <mergeCell ref="E14:F14"/>
    <mergeCell ref="B8:E8"/>
  </mergeCells>
  <conditionalFormatting sqref="E47">
    <cfRule type="duplicateValues" dxfId="8" priority="23"/>
  </conditionalFormatting>
  <conditionalFormatting sqref="E48">
    <cfRule type="duplicateValues" dxfId="7" priority="22"/>
  </conditionalFormatting>
  <conditionalFormatting sqref="E49:E63">
    <cfRule type="duplicateValues" dxfId="6" priority="21"/>
  </conditionalFormatting>
  <conditionalFormatting sqref="E68">
    <cfRule type="duplicateValues" dxfId="5" priority="20"/>
  </conditionalFormatting>
  <conditionalFormatting sqref="E69">
    <cfRule type="duplicateValues" dxfId="4" priority="19"/>
  </conditionalFormatting>
  <conditionalFormatting sqref="E70:E75">
    <cfRule type="duplicateValues" dxfId="3" priority="18"/>
  </conditionalFormatting>
  <conditionalFormatting sqref="E64:E67">
    <cfRule type="duplicateValues" dxfId="2" priority="24"/>
  </conditionalFormatting>
  <conditionalFormatting sqref="B100:B105">
    <cfRule type="duplicateValues" dxfId="1" priority="28"/>
  </conditionalFormatting>
  <conditionalFormatting sqref="B138">
    <cfRule type="duplicateValues" dxfId="0" priority="1"/>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E3160D724728E4AABCEB03F3E784541" ma:contentTypeVersion="6" ma:contentTypeDescription="Create a new document." ma:contentTypeScope="" ma:versionID="d7707c76e2c140c9fa016ba8b25259bb">
  <xsd:schema xmlns:xsd="http://www.w3.org/2001/XMLSchema" xmlns:xs="http://www.w3.org/2001/XMLSchema" xmlns:p="http://schemas.microsoft.com/office/2006/metadata/properties" xmlns:ns2="41d37d2c-cab5-4b3b-b8b5-0fffd47232a6" xmlns:ns3="c738a268-409c-4324-bb3e-0cd42334d16a" targetNamespace="http://schemas.microsoft.com/office/2006/metadata/properties" ma:root="true" ma:fieldsID="9da3d980e604ca5706db2dbae2ddd575" ns2:_="" ns3:_="">
    <xsd:import namespace="41d37d2c-cab5-4b3b-b8b5-0fffd47232a6"/>
    <xsd:import namespace="c738a268-409c-4324-bb3e-0cd42334d1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d37d2c-cab5-4b3b-b8b5-0fffd47232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738a268-409c-4324-bb3e-0cd42334d1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B1AFD8C-B57D-4A06-9B31-632260731CE4}">
  <ds:schemaRefs>
    <ds:schemaRef ds:uri="http://schemas.microsoft.com/sharepoint/v3/contenttype/forms"/>
  </ds:schemaRefs>
</ds:datastoreItem>
</file>

<file path=customXml/itemProps2.xml><?xml version="1.0" encoding="utf-8"?>
<ds:datastoreItem xmlns:ds="http://schemas.openxmlformats.org/officeDocument/2006/customXml" ds:itemID="{27D2E0D8-2840-40BC-967F-831175A77C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d37d2c-cab5-4b3b-b8b5-0fffd47232a6"/>
    <ds:schemaRef ds:uri="c738a268-409c-4324-bb3e-0cd42334d1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48F923-B41D-473C-92C5-51FAAEE789B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1846ea9a-3130-4a3d-98cf-49c042744b9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TABLE OF CONTENTS</vt:lpstr>
      <vt:lpstr>PICTURES &amp; PLANS</vt:lpstr>
      <vt:lpstr>PROJECT SELECTION</vt:lpstr>
      <vt:lpstr>VOLUNTEER COUNT</vt:lpstr>
      <vt:lpstr>MATERIALS</vt:lpstr>
      <vt:lpstr>TOOLS</vt:lpstr>
      <vt:lpstr>PRICE</vt:lpstr>
      <vt:lpstr>FINAL ADJUSTMENTS</vt:lpstr>
      <vt:lpstr>MASTER SHOPPING LIST</vt:lpstr>
      <vt:lpstr>BY PROJECT TOOLS &amp; MATERIALS</vt:lpstr>
    </vt:vector>
  </TitlesOfParts>
  <Company>The Home Depot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Blythe, Craig</dc:creator>
  <cp:lastModifiedBy>Erwin, Ryan</cp:lastModifiedBy>
  <dcterms:created xsi:type="dcterms:W3CDTF">2018-08-23T20:12:33Z</dcterms:created>
  <dcterms:modified xsi:type="dcterms:W3CDTF">2021-01-27T18:03:11Z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0x0101007E3160D724728E4AABCEB03F3E784541</vt:lpwstr>
  </property>
</Properties>
</file>